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95" windowHeight="8445" tabRatio="724" firstSheet="3" activeTab="4"/>
  </bookViews>
  <sheets>
    <sheet name="DARSENAS" sheetId="12" r:id="rId1"/>
    <sheet name="KM" sheetId="1" r:id="rId2"/>
    <sheet name="GASOIL" sheetId="4" r:id="rId3"/>
    <sheet name="borrador KM" sheetId="9" r:id="rId4"/>
    <sheet name="PARTE TRABAJO GASOIL" sheetId="8" r:id="rId5"/>
    <sheet name="LIMP CARLOS" sheetId="17" r:id="rId6"/>
    <sheet name="OTRO CON BEIS" sheetId="21" r:id="rId7"/>
    <sheet name="LIMP BEIS" sheetId="18" r:id="rId8"/>
    <sheet name="OTRO CON CARLOS" sheetId="22" r:id="rId9"/>
    <sheet name="GOLPES" sheetId="5" r:id="rId10"/>
    <sheet name="1 SOLO LIMPIEZA" sheetId="19" r:id="rId11"/>
    <sheet name="BARRAS TECHOS Y LUNAS" sheetId="24" r:id="rId12"/>
    <sheet name="REGISTRO GOLPES" sheetId="14" r:id="rId13"/>
    <sheet name="EN PRACTICAS" sheetId="23" r:id="rId14"/>
    <sheet name="LIMPIEZA LUNAS MES" sheetId="10" r:id="rId15"/>
    <sheet name="LIMPIEZA LUNAS" sheetId="13" r:id="rId16"/>
    <sheet name="DESINF CARLOS " sheetId="15" r:id="rId17"/>
    <sheet name="DESINF BEIS" sheetId="16" r:id="rId18"/>
    <sheet name="LIMPIEZA RAMPAS MANUALES" sheetId="6" r:id="rId19"/>
    <sheet name="MAQUINA OZONO" sheetId="11" r:id="rId20"/>
    <sheet name="DARSENAS COLORINCHOS" sheetId="20" r:id="rId21"/>
  </sheets>
  <definedNames>
    <definedName name="_xlnm._FilterDatabase" localSheetId="10" hidden="1">'1 SOLO LIMPIEZA'!$I$7:$I$34</definedName>
    <definedName name="_xlnm._FilterDatabase" localSheetId="11" hidden="1">'BARRAS TECHOS Y LUNAS'!$I$7:$I$34</definedName>
    <definedName name="_xlnm._FilterDatabase" localSheetId="5" hidden="1">'LIMP CARLOS'!$G$5:$K$34</definedName>
    <definedName name="_xlnm._FilterDatabase" localSheetId="6" hidden="1">'OTRO CON BEIS'!$G$5:$K$34</definedName>
    <definedName name="_xlnm.Print_Area" localSheetId="10">'1 SOLO LIMPIEZA'!$A$1:$D$42</definedName>
    <definedName name="_xlnm.Print_Area" localSheetId="11">'BARRAS TECHOS Y LUNAS'!$A$1:$D$41</definedName>
    <definedName name="_xlnm.Print_Area" localSheetId="0">DARSENAS!$A$1:$R$23</definedName>
    <definedName name="_xlnm.Print_Area" localSheetId="20">'DARSENAS COLORINCHOS'!$A$1:$I$23</definedName>
    <definedName name="_xlnm.Print_Area" localSheetId="13">'EN PRACTICAS'!$A$1:$S$47</definedName>
    <definedName name="_xlnm.Print_Area" localSheetId="9">GOLPES!$A$1:$G$34</definedName>
    <definedName name="_xlnm.Print_Area" localSheetId="1">KM!$A$1:$I$33</definedName>
    <definedName name="_xlnm.Print_Area" localSheetId="7">'LIMP BEIS'!$B$1:$E$47</definedName>
    <definedName name="_xlnm.Print_Area" localSheetId="5">'LIMP CARLOS'!$B$1:$E$45</definedName>
    <definedName name="_xlnm.Print_Area" localSheetId="6">'OTRO CON BEIS'!$B$1:$E$45</definedName>
    <definedName name="_xlnm.Print_Area" localSheetId="8">'OTRO CON CARLOS'!$B$1:$E$47</definedName>
    <definedName name="_xlnm.Print_Area" localSheetId="4">'PARTE TRABAJO GASOIL'!$A$1:$N$47</definedName>
  </definedNames>
  <calcPr calcId="125725"/>
</workbook>
</file>

<file path=xl/calcChain.xml><?xml version="1.0" encoding="utf-8"?>
<calcChain xmlns="http://schemas.openxmlformats.org/spreadsheetml/2006/main">
  <c r="M62" i="24"/>
  <c r="M61"/>
  <c r="M60"/>
  <c r="M59"/>
  <c r="M58"/>
  <c r="M57"/>
  <c r="M56"/>
  <c r="M55"/>
  <c r="M54"/>
  <c r="A36"/>
  <c r="A35"/>
  <c r="J34"/>
  <c r="F34"/>
  <c r="A34"/>
  <c r="M29" s="1"/>
  <c r="J33"/>
  <c r="F33"/>
  <c r="A33"/>
  <c r="J32"/>
  <c r="F32"/>
  <c r="A32"/>
  <c r="M27" s="1"/>
  <c r="J31"/>
  <c r="F31"/>
  <c r="A31"/>
  <c r="M26" s="1"/>
  <c r="M30"/>
  <c r="J30"/>
  <c r="F30"/>
  <c r="A30"/>
  <c r="J29"/>
  <c r="F29"/>
  <c r="A29"/>
  <c r="M28"/>
  <c r="J28"/>
  <c r="F28"/>
  <c r="A28"/>
  <c r="M23" s="1"/>
  <c r="J27"/>
  <c r="F27"/>
  <c r="C27"/>
  <c r="M53" s="1"/>
  <c r="A27"/>
  <c r="M22" s="1"/>
  <c r="J26"/>
  <c r="F26"/>
  <c r="C26"/>
  <c r="M52" s="1"/>
  <c r="A26"/>
  <c r="M25"/>
  <c r="J25"/>
  <c r="F25"/>
  <c r="C25"/>
  <c r="M51" s="1"/>
  <c r="A25"/>
  <c r="M24"/>
  <c r="J24"/>
  <c r="F24"/>
  <c r="C24"/>
  <c r="M50" s="1"/>
  <c r="A24"/>
  <c r="M19" s="1"/>
  <c r="J23"/>
  <c r="F23"/>
  <c r="C23"/>
  <c r="M49" s="1"/>
  <c r="A23"/>
  <c r="M18" s="1"/>
  <c r="J22"/>
  <c r="F22"/>
  <c r="C22"/>
  <c r="M48" s="1"/>
  <c r="A22"/>
  <c r="M21"/>
  <c r="J21"/>
  <c r="F21"/>
  <c r="C21"/>
  <c r="M47" s="1"/>
  <c r="A21"/>
  <c r="M20"/>
  <c r="J20"/>
  <c r="F20"/>
  <c r="C20"/>
  <c r="M46" s="1"/>
  <c r="A20"/>
  <c r="M15" s="1"/>
  <c r="J19"/>
  <c r="F19"/>
  <c r="C19"/>
  <c r="M45" s="1"/>
  <c r="A19"/>
  <c r="M14" s="1"/>
  <c r="J18"/>
  <c r="F18"/>
  <c r="C18"/>
  <c r="M44" s="1"/>
  <c r="A18"/>
  <c r="M13" s="1"/>
  <c r="J17"/>
  <c r="F17"/>
  <c r="C17"/>
  <c r="M43" s="1"/>
  <c r="A17"/>
  <c r="M16"/>
  <c r="J16"/>
  <c r="F16"/>
  <c r="C16"/>
  <c r="M42" s="1"/>
  <c r="A16"/>
  <c r="M11" s="1"/>
  <c r="J15"/>
  <c r="F15"/>
  <c r="C15"/>
  <c r="M41" s="1"/>
  <c r="A15"/>
  <c r="M10" s="1"/>
  <c r="J14"/>
  <c r="F14"/>
  <c r="C14"/>
  <c r="M40" s="1"/>
  <c r="A14"/>
  <c r="M9" s="1"/>
  <c r="J13"/>
  <c r="F13"/>
  <c r="C13"/>
  <c r="M39" s="1"/>
  <c r="A13"/>
  <c r="M12"/>
  <c r="J12"/>
  <c r="F12"/>
  <c r="C12"/>
  <c r="M38" s="1"/>
  <c r="A12"/>
  <c r="M7" s="1"/>
  <c r="J11"/>
  <c r="F11"/>
  <c r="C11"/>
  <c r="M37" s="1"/>
  <c r="A11"/>
  <c r="J10"/>
  <c r="F10"/>
  <c r="C10"/>
  <c r="M36" s="1"/>
  <c r="A10"/>
  <c r="J9"/>
  <c r="F9"/>
  <c r="C9"/>
  <c r="M35" s="1"/>
  <c r="A9"/>
  <c r="M8"/>
  <c r="J8"/>
  <c r="F8"/>
  <c r="C8"/>
  <c r="M34" s="1"/>
  <c r="A8"/>
  <c r="M3" s="1"/>
  <c r="J7"/>
  <c r="F7"/>
  <c r="C7"/>
  <c r="M33" s="1"/>
  <c r="M6"/>
  <c r="J6"/>
  <c r="F6"/>
  <c r="C6"/>
  <c r="M32" s="1"/>
  <c r="M5"/>
  <c r="M4"/>
  <c r="B4"/>
  <c r="M2"/>
  <c r="M1"/>
  <c r="A23" i="19"/>
  <c r="A24"/>
  <c r="P24" i="23"/>
  <c r="F28" i="4"/>
  <c r="B24" i="17"/>
  <c r="B25"/>
  <c r="A25" i="15" s="1"/>
  <c r="B26" i="17"/>
  <c r="B27"/>
  <c r="B28"/>
  <c r="B29"/>
  <c r="B30"/>
  <c r="B31"/>
  <c r="B32"/>
  <c r="B23"/>
  <c r="H30" i="23"/>
  <c r="H31"/>
  <c r="H32"/>
  <c r="R36"/>
  <c r="R35"/>
  <c r="R34"/>
  <c r="R33"/>
  <c r="R32"/>
  <c r="R31"/>
  <c r="R30"/>
  <c r="R29"/>
  <c r="R28"/>
  <c r="P7"/>
  <c r="P23"/>
  <c r="P6"/>
  <c r="Q4"/>
  <c r="N2"/>
  <c r="Q34" i="22"/>
  <c r="N34"/>
  <c r="M34"/>
  <c r="P34" s="1"/>
  <c r="L34"/>
  <c r="O34" s="1"/>
  <c r="N33"/>
  <c r="Q33" s="1"/>
  <c r="M33"/>
  <c r="P33" s="1"/>
  <c r="L33"/>
  <c r="O33" s="1"/>
  <c r="N32"/>
  <c r="Q32" s="1"/>
  <c r="M32"/>
  <c r="P32" s="1"/>
  <c r="L32"/>
  <c r="O32" s="1"/>
  <c r="N31"/>
  <c r="Q31" s="1"/>
  <c r="R31" s="1"/>
  <c r="M31"/>
  <c r="P31" s="1"/>
  <c r="L31"/>
  <c r="O31" s="1"/>
  <c r="P30"/>
  <c r="O30"/>
  <c r="N30"/>
  <c r="Q30" s="1"/>
  <c r="M30"/>
  <c r="L30"/>
  <c r="N29"/>
  <c r="Q29" s="1"/>
  <c r="M29"/>
  <c r="P29" s="1"/>
  <c r="L29"/>
  <c r="O29" s="1"/>
  <c r="N28"/>
  <c r="Q28" s="1"/>
  <c r="M28"/>
  <c r="P28" s="1"/>
  <c r="L28"/>
  <c r="O28" s="1"/>
  <c r="N27"/>
  <c r="Q27" s="1"/>
  <c r="R27" s="1"/>
  <c r="M27"/>
  <c r="P27" s="1"/>
  <c r="L27"/>
  <c r="O27" s="1"/>
  <c r="P26"/>
  <c r="N26"/>
  <c r="Q26" s="1"/>
  <c r="M26"/>
  <c r="L26"/>
  <c r="O26" s="1"/>
  <c r="O25"/>
  <c r="N25"/>
  <c r="Q25" s="1"/>
  <c r="M25"/>
  <c r="P25" s="1"/>
  <c r="L25"/>
  <c r="N24"/>
  <c r="Q24" s="1"/>
  <c r="M24"/>
  <c r="P24" s="1"/>
  <c r="L24"/>
  <c r="O24" s="1"/>
  <c r="Q23"/>
  <c r="N23"/>
  <c r="M23"/>
  <c r="P23" s="1"/>
  <c r="L23"/>
  <c r="O23" s="1"/>
  <c r="N22"/>
  <c r="Q22" s="1"/>
  <c r="M22"/>
  <c r="P22" s="1"/>
  <c r="L22"/>
  <c r="O22" s="1"/>
  <c r="O21"/>
  <c r="N21"/>
  <c r="Q21" s="1"/>
  <c r="R21" s="1"/>
  <c r="M21"/>
  <c r="P21" s="1"/>
  <c r="L21"/>
  <c r="N20"/>
  <c r="Q20" s="1"/>
  <c r="M20"/>
  <c r="P20" s="1"/>
  <c r="L20"/>
  <c r="O20" s="1"/>
  <c r="Q19"/>
  <c r="N19"/>
  <c r="M19"/>
  <c r="P19" s="1"/>
  <c r="L19"/>
  <c r="O19" s="1"/>
  <c r="N18"/>
  <c r="Q18" s="1"/>
  <c r="M18"/>
  <c r="P18" s="1"/>
  <c r="L18"/>
  <c r="O18" s="1"/>
  <c r="N17"/>
  <c r="Q17" s="1"/>
  <c r="M17"/>
  <c r="P17" s="1"/>
  <c r="L17"/>
  <c r="O17" s="1"/>
  <c r="N16"/>
  <c r="Q16" s="1"/>
  <c r="M16"/>
  <c r="P16" s="1"/>
  <c r="L16"/>
  <c r="O16" s="1"/>
  <c r="N15"/>
  <c r="Q15" s="1"/>
  <c r="M15"/>
  <c r="P15" s="1"/>
  <c r="L15"/>
  <c r="O15" s="1"/>
  <c r="B15"/>
  <c r="P14"/>
  <c r="N14"/>
  <c r="Q14" s="1"/>
  <c r="M14"/>
  <c r="L14"/>
  <c r="O14" s="1"/>
  <c r="B14"/>
  <c r="N13"/>
  <c r="Q13" s="1"/>
  <c r="M13"/>
  <c r="P13" s="1"/>
  <c r="L13"/>
  <c r="O13" s="1"/>
  <c r="B13"/>
  <c r="N12"/>
  <c r="Q12" s="1"/>
  <c r="M12"/>
  <c r="P12" s="1"/>
  <c r="L12"/>
  <c r="O12" s="1"/>
  <c r="B12"/>
  <c r="N11"/>
  <c r="Q11" s="1"/>
  <c r="M11"/>
  <c r="P11" s="1"/>
  <c r="L11"/>
  <c r="O11" s="1"/>
  <c r="B11"/>
  <c r="N10"/>
  <c r="Q10" s="1"/>
  <c r="M10"/>
  <c r="P10" s="1"/>
  <c r="L10"/>
  <c r="O10" s="1"/>
  <c r="B10"/>
  <c r="N9"/>
  <c r="Q9" s="1"/>
  <c r="M9"/>
  <c r="P9" s="1"/>
  <c r="L9"/>
  <c r="O9" s="1"/>
  <c r="B9"/>
  <c r="N8"/>
  <c r="Q8" s="1"/>
  <c r="M8"/>
  <c r="P8" s="1"/>
  <c r="L8"/>
  <c r="O8" s="1"/>
  <c r="B8"/>
  <c r="N7"/>
  <c r="Q7" s="1"/>
  <c r="M7"/>
  <c r="P7" s="1"/>
  <c r="L7"/>
  <c r="O7" s="1"/>
  <c r="B7"/>
  <c r="N6"/>
  <c r="Q6" s="1"/>
  <c r="M6"/>
  <c r="P6" s="1"/>
  <c r="L6"/>
  <c r="O6" s="1"/>
  <c r="B6"/>
  <c r="B5"/>
  <c r="C3"/>
  <c r="P34" i="21"/>
  <c r="N34"/>
  <c r="Q34" s="1"/>
  <c r="M34"/>
  <c r="L34"/>
  <c r="O34" s="1"/>
  <c r="Q33"/>
  <c r="O33"/>
  <c r="N33"/>
  <c r="M33"/>
  <c r="P33" s="1"/>
  <c r="L33"/>
  <c r="P32"/>
  <c r="N32"/>
  <c r="Q32" s="1"/>
  <c r="M32"/>
  <c r="L32"/>
  <c r="O32" s="1"/>
  <c r="B32"/>
  <c r="N31"/>
  <c r="Q31" s="1"/>
  <c r="M31"/>
  <c r="P31" s="1"/>
  <c r="L31"/>
  <c r="O31" s="1"/>
  <c r="B31"/>
  <c r="P30"/>
  <c r="N30"/>
  <c r="Q30" s="1"/>
  <c r="R30" s="1"/>
  <c r="M30"/>
  <c r="L30"/>
  <c r="O30" s="1"/>
  <c r="B30"/>
  <c r="Q29"/>
  <c r="N29"/>
  <c r="M29"/>
  <c r="P29" s="1"/>
  <c r="L29"/>
  <c r="O29" s="1"/>
  <c r="N28"/>
  <c r="Q28" s="1"/>
  <c r="R28" s="1"/>
  <c r="M28"/>
  <c r="P28" s="1"/>
  <c r="L28"/>
  <c r="O28" s="1"/>
  <c r="B28"/>
  <c r="P27"/>
  <c r="N27"/>
  <c r="Q27" s="1"/>
  <c r="R27" s="1"/>
  <c r="M27"/>
  <c r="L27"/>
  <c r="O27" s="1"/>
  <c r="B27"/>
  <c r="Q26"/>
  <c r="N26"/>
  <c r="M26"/>
  <c r="P26" s="1"/>
  <c r="L26"/>
  <c r="O26" s="1"/>
  <c r="B26"/>
  <c r="N25"/>
  <c r="Q25" s="1"/>
  <c r="M25"/>
  <c r="P25" s="1"/>
  <c r="L25"/>
  <c r="O25" s="1"/>
  <c r="B25"/>
  <c r="Q24"/>
  <c r="O24"/>
  <c r="N24"/>
  <c r="M24"/>
  <c r="P24" s="1"/>
  <c r="L24"/>
  <c r="B24"/>
  <c r="N23"/>
  <c r="Q23" s="1"/>
  <c r="M23"/>
  <c r="P23" s="1"/>
  <c r="L23"/>
  <c r="O23" s="1"/>
  <c r="B23"/>
  <c r="O22"/>
  <c r="N22"/>
  <c r="Q22" s="1"/>
  <c r="M22"/>
  <c r="P22" s="1"/>
  <c r="L22"/>
  <c r="P21"/>
  <c r="N21"/>
  <c r="Q21" s="1"/>
  <c r="M21"/>
  <c r="L21"/>
  <c r="O21" s="1"/>
  <c r="Q20"/>
  <c r="O20"/>
  <c r="N20"/>
  <c r="M20"/>
  <c r="P20" s="1"/>
  <c r="L20"/>
  <c r="P19"/>
  <c r="N19"/>
  <c r="Q19" s="1"/>
  <c r="M19"/>
  <c r="L19"/>
  <c r="O19" s="1"/>
  <c r="Q18"/>
  <c r="N18"/>
  <c r="M18"/>
  <c r="P18" s="1"/>
  <c r="L18"/>
  <c r="O18" s="1"/>
  <c r="N17"/>
  <c r="Q17" s="1"/>
  <c r="M17"/>
  <c r="P17" s="1"/>
  <c r="L17"/>
  <c r="O17" s="1"/>
  <c r="N16"/>
  <c r="Q16" s="1"/>
  <c r="R16" s="1"/>
  <c r="M16"/>
  <c r="P16" s="1"/>
  <c r="L16"/>
  <c r="O16" s="1"/>
  <c r="N15"/>
  <c r="Q15" s="1"/>
  <c r="M15"/>
  <c r="P15" s="1"/>
  <c r="L15"/>
  <c r="O15" s="1"/>
  <c r="O14"/>
  <c r="N14"/>
  <c r="Q14" s="1"/>
  <c r="M14"/>
  <c r="P14" s="1"/>
  <c r="L14"/>
  <c r="P13"/>
  <c r="N13"/>
  <c r="Q13" s="1"/>
  <c r="M13"/>
  <c r="L13"/>
  <c r="O13" s="1"/>
  <c r="N12"/>
  <c r="Q12" s="1"/>
  <c r="M12"/>
  <c r="P12" s="1"/>
  <c r="L12"/>
  <c r="O12" s="1"/>
  <c r="N11"/>
  <c r="Q11" s="1"/>
  <c r="M11"/>
  <c r="P11" s="1"/>
  <c r="L11"/>
  <c r="O11" s="1"/>
  <c r="N10"/>
  <c r="Q10" s="1"/>
  <c r="M10"/>
  <c r="P10" s="1"/>
  <c r="L10"/>
  <c r="O10" s="1"/>
  <c r="N9"/>
  <c r="Q9" s="1"/>
  <c r="M9"/>
  <c r="P9" s="1"/>
  <c r="L9"/>
  <c r="O9" s="1"/>
  <c r="N8"/>
  <c r="Q8" s="1"/>
  <c r="M8"/>
  <c r="P8" s="1"/>
  <c r="L8"/>
  <c r="O8" s="1"/>
  <c r="N7"/>
  <c r="Q7" s="1"/>
  <c r="M7"/>
  <c r="P7" s="1"/>
  <c r="L7"/>
  <c r="O7" s="1"/>
  <c r="N6"/>
  <c r="Q6" s="1"/>
  <c r="M6"/>
  <c r="P6" s="1"/>
  <c r="L6"/>
  <c r="O6" s="1"/>
  <c r="C4"/>
  <c r="F20" i="20"/>
  <c r="F19"/>
  <c r="A19"/>
  <c r="F18"/>
  <c r="A18"/>
  <c r="F17"/>
  <c r="A17"/>
  <c r="F16"/>
  <c r="A16"/>
  <c r="F15"/>
  <c r="A15"/>
  <c r="F14"/>
  <c r="A14"/>
  <c r="F13"/>
  <c r="A13"/>
  <c r="F12"/>
  <c r="A12"/>
  <c r="F11"/>
  <c r="A11"/>
  <c r="F10"/>
  <c r="A10"/>
  <c r="F9"/>
  <c r="A9"/>
  <c r="F8"/>
  <c r="A8"/>
  <c r="F7"/>
  <c r="A7"/>
  <c r="F6"/>
  <c r="A6"/>
  <c r="F5"/>
  <c r="A5"/>
  <c r="F4"/>
  <c r="A4"/>
  <c r="F3"/>
  <c r="A3"/>
  <c r="B6" i="17"/>
  <c r="A6" i="15" s="1"/>
  <c r="F8" i="19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7"/>
  <c r="F6"/>
  <c r="M1"/>
  <c r="M2"/>
  <c r="J6"/>
  <c r="M18"/>
  <c r="M19"/>
  <c r="M54"/>
  <c r="M55"/>
  <c r="M56"/>
  <c r="M57"/>
  <c r="M58"/>
  <c r="M59"/>
  <c r="M60"/>
  <c r="M61"/>
  <c r="M62"/>
  <c r="N34" i="18"/>
  <c r="Q34" s="1"/>
  <c r="M34"/>
  <c r="P34" s="1"/>
  <c r="L34"/>
  <c r="O34" s="1"/>
  <c r="N33"/>
  <c r="Q33" s="1"/>
  <c r="M33"/>
  <c r="P33" s="1"/>
  <c r="L33"/>
  <c r="O33" s="1"/>
  <c r="N32"/>
  <c r="Q32" s="1"/>
  <c r="M32"/>
  <c r="P32" s="1"/>
  <c r="L32"/>
  <c r="O32" s="1"/>
  <c r="N31"/>
  <c r="Q31" s="1"/>
  <c r="M31"/>
  <c r="P31" s="1"/>
  <c r="L31"/>
  <c r="O31" s="1"/>
  <c r="P30"/>
  <c r="N30"/>
  <c r="Q30" s="1"/>
  <c r="M30"/>
  <c r="L30"/>
  <c r="O30" s="1"/>
  <c r="N29"/>
  <c r="Q29" s="1"/>
  <c r="M29"/>
  <c r="P29" s="1"/>
  <c r="L29"/>
  <c r="O29" s="1"/>
  <c r="N28"/>
  <c r="Q28" s="1"/>
  <c r="M28"/>
  <c r="P28" s="1"/>
  <c r="L28"/>
  <c r="O28" s="1"/>
  <c r="N27"/>
  <c r="Q27" s="1"/>
  <c r="M27"/>
  <c r="P27" s="1"/>
  <c r="L27"/>
  <c r="O27" s="1"/>
  <c r="N26"/>
  <c r="Q26" s="1"/>
  <c r="M26"/>
  <c r="P26" s="1"/>
  <c r="L26"/>
  <c r="O26" s="1"/>
  <c r="N25"/>
  <c r="Q25" s="1"/>
  <c r="R25" s="1"/>
  <c r="M25"/>
  <c r="P25" s="1"/>
  <c r="L25"/>
  <c r="O25" s="1"/>
  <c r="N24"/>
  <c r="Q24" s="1"/>
  <c r="M24"/>
  <c r="P24" s="1"/>
  <c r="L24"/>
  <c r="O24" s="1"/>
  <c r="N23"/>
  <c r="Q23" s="1"/>
  <c r="M23"/>
  <c r="P23" s="1"/>
  <c r="L23"/>
  <c r="O23" s="1"/>
  <c r="N22"/>
  <c r="Q22" s="1"/>
  <c r="M22"/>
  <c r="P22" s="1"/>
  <c r="L22"/>
  <c r="O22" s="1"/>
  <c r="N21"/>
  <c r="Q21" s="1"/>
  <c r="M21"/>
  <c r="P21" s="1"/>
  <c r="L21"/>
  <c r="O21" s="1"/>
  <c r="N20"/>
  <c r="Q20" s="1"/>
  <c r="M20"/>
  <c r="P20" s="1"/>
  <c r="L20"/>
  <c r="O20" s="1"/>
  <c r="N19"/>
  <c r="Q19" s="1"/>
  <c r="M19"/>
  <c r="P19" s="1"/>
  <c r="L19"/>
  <c r="O19" s="1"/>
  <c r="N18"/>
  <c r="Q18" s="1"/>
  <c r="M18"/>
  <c r="P18" s="1"/>
  <c r="L18"/>
  <c r="O18" s="1"/>
  <c r="N17"/>
  <c r="Q17" s="1"/>
  <c r="M17"/>
  <c r="P17" s="1"/>
  <c r="L17"/>
  <c r="O17" s="1"/>
  <c r="N16"/>
  <c r="Q16" s="1"/>
  <c r="M16"/>
  <c r="P16" s="1"/>
  <c r="L16"/>
  <c r="O16" s="1"/>
  <c r="N15"/>
  <c r="Q15" s="1"/>
  <c r="M15"/>
  <c r="P15" s="1"/>
  <c r="L15"/>
  <c r="O15" s="1"/>
  <c r="N14"/>
  <c r="Q14" s="1"/>
  <c r="M14"/>
  <c r="P14" s="1"/>
  <c r="L14"/>
  <c r="O14" s="1"/>
  <c r="N13"/>
  <c r="Q13" s="1"/>
  <c r="M13"/>
  <c r="P13" s="1"/>
  <c r="L13"/>
  <c r="O13" s="1"/>
  <c r="N12"/>
  <c r="Q12" s="1"/>
  <c r="M12"/>
  <c r="P12" s="1"/>
  <c r="L12"/>
  <c r="O12" s="1"/>
  <c r="N11"/>
  <c r="Q11" s="1"/>
  <c r="M11"/>
  <c r="P11" s="1"/>
  <c r="L11"/>
  <c r="O11" s="1"/>
  <c r="N10"/>
  <c r="Q10" s="1"/>
  <c r="M10"/>
  <c r="P10" s="1"/>
  <c r="L10"/>
  <c r="O10" s="1"/>
  <c r="N9"/>
  <c r="Q9" s="1"/>
  <c r="M9"/>
  <c r="P9" s="1"/>
  <c r="L9"/>
  <c r="O9" s="1"/>
  <c r="N8"/>
  <c r="Q8" s="1"/>
  <c r="M8"/>
  <c r="P8" s="1"/>
  <c r="L8"/>
  <c r="O8" s="1"/>
  <c r="N7"/>
  <c r="Q7" s="1"/>
  <c r="M7"/>
  <c r="P7" s="1"/>
  <c r="L7"/>
  <c r="O7" s="1"/>
  <c r="N6"/>
  <c r="Q6" s="1"/>
  <c r="M6"/>
  <c r="P6" s="1"/>
  <c r="L6"/>
  <c r="O6" s="1"/>
  <c r="N34" i="17"/>
  <c r="Q34" s="1"/>
  <c r="N33"/>
  <c r="Q33" s="1"/>
  <c r="N32"/>
  <c r="Q32" s="1"/>
  <c r="N31"/>
  <c r="Q31" s="1"/>
  <c r="N30"/>
  <c r="Q30" s="1"/>
  <c r="N29"/>
  <c r="Q29" s="1"/>
  <c r="N28"/>
  <c r="Q28" s="1"/>
  <c r="N27"/>
  <c r="Q27" s="1"/>
  <c r="N26"/>
  <c r="Q26" s="1"/>
  <c r="N25"/>
  <c r="Q25" s="1"/>
  <c r="N24"/>
  <c r="Q24" s="1"/>
  <c r="N23"/>
  <c r="Q23" s="1"/>
  <c r="N22"/>
  <c r="Q22" s="1"/>
  <c r="N21"/>
  <c r="Q21" s="1"/>
  <c r="N20"/>
  <c r="Q20" s="1"/>
  <c r="N19"/>
  <c r="Q19" s="1"/>
  <c r="N18"/>
  <c r="Q18" s="1"/>
  <c r="N17"/>
  <c r="Q17" s="1"/>
  <c r="N16"/>
  <c r="Q16" s="1"/>
  <c r="N15"/>
  <c r="Q15" s="1"/>
  <c r="N14"/>
  <c r="Q14" s="1"/>
  <c r="N13"/>
  <c r="Q13" s="1"/>
  <c r="N12"/>
  <c r="Q12" s="1"/>
  <c r="N11"/>
  <c r="Q11" s="1"/>
  <c r="N10"/>
  <c r="Q10" s="1"/>
  <c r="N9"/>
  <c r="Q9" s="1"/>
  <c r="N8"/>
  <c r="Q8" s="1"/>
  <c r="N7"/>
  <c r="Q7" s="1"/>
  <c r="N6"/>
  <c r="Q6" s="1"/>
  <c r="M34"/>
  <c r="P34" s="1"/>
  <c r="L34"/>
  <c r="O34" s="1"/>
  <c r="M33"/>
  <c r="P33" s="1"/>
  <c r="L33"/>
  <c r="O33" s="1"/>
  <c r="M32"/>
  <c r="P32" s="1"/>
  <c r="L32"/>
  <c r="O32" s="1"/>
  <c r="M31"/>
  <c r="P31" s="1"/>
  <c r="L31"/>
  <c r="O31" s="1"/>
  <c r="M30"/>
  <c r="P30" s="1"/>
  <c r="L30"/>
  <c r="O30" s="1"/>
  <c r="M29"/>
  <c r="P29" s="1"/>
  <c r="L29"/>
  <c r="O29" s="1"/>
  <c r="M28"/>
  <c r="P28" s="1"/>
  <c r="L28"/>
  <c r="O28" s="1"/>
  <c r="M27"/>
  <c r="P27" s="1"/>
  <c r="L27"/>
  <c r="O27" s="1"/>
  <c r="M26"/>
  <c r="P26" s="1"/>
  <c r="L26"/>
  <c r="O26" s="1"/>
  <c r="M25"/>
  <c r="P25" s="1"/>
  <c r="L25"/>
  <c r="O25" s="1"/>
  <c r="M24"/>
  <c r="P24" s="1"/>
  <c r="L24"/>
  <c r="O24" s="1"/>
  <c r="M23"/>
  <c r="P23" s="1"/>
  <c r="L23"/>
  <c r="O23" s="1"/>
  <c r="M22"/>
  <c r="P22" s="1"/>
  <c r="L22"/>
  <c r="O22" s="1"/>
  <c r="M21"/>
  <c r="P21" s="1"/>
  <c r="L21"/>
  <c r="O21" s="1"/>
  <c r="M20"/>
  <c r="P20" s="1"/>
  <c r="L20"/>
  <c r="O20" s="1"/>
  <c r="M19"/>
  <c r="P19" s="1"/>
  <c r="L19"/>
  <c r="O19" s="1"/>
  <c r="M18"/>
  <c r="P18" s="1"/>
  <c r="L18"/>
  <c r="O18" s="1"/>
  <c r="M17"/>
  <c r="P17" s="1"/>
  <c r="L17"/>
  <c r="O17" s="1"/>
  <c r="M16"/>
  <c r="P16" s="1"/>
  <c r="L16"/>
  <c r="O16" s="1"/>
  <c r="M15"/>
  <c r="P15" s="1"/>
  <c r="L15"/>
  <c r="O15" s="1"/>
  <c r="M14"/>
  <c r="P14" s="1"/>
  <c r="L14"/>
  <c r="O14" s="1"/>
  <c r="M13"/>
  <c r="P13" s="1"/>
  <c r="L13"/>
  <c r="O13" s="1"/>
  <c r="M12"/>
  <c r="P12" s="1"/>
  <c r="L12"/>
  <c r="O12" s="1"/>
  <c r="M11"/>
  <c r="P11" s="1"/>
  <c r="L11"/>
  <c r="O11" s="1"/>
  <c r="M10"/>
  <c r="P10" s="1"/>
  <c r="L10"/>
  <c r="O10" s="1"/>
  <c r="M9"/>
  <c r="P9" s="1"/>
  <c r="L9"/>
  <c r="O9" s="1"/>
  <c r="M8"/>
  <c r="P8" s="1"/>
  <c r="L8"/>
  <c r="O8" s="1"/>
  <c r="M7"/>
  <c r="P7" s="1"/>
  <c r="L7"/>
  <c r="O7" s="1"/>
  <c r="M6"/>
  <c r="P6" s="1"/>
  <c r="L6"/>
  <c r="O6" s="1"/>
  <c r="B38" i="10"/>
  <c r="D38"/>
  <c r="B39"/>
  <c r="D39"/>
  <c r="B40"/>
  <c r="D40"/>
  <c r="B41"/>
  <c r="D41"/>
  <c r="B42"/>
  <c r="D42"/>
  <c r="B43"/>
  <c r="D43"/>
  <c r="B44"/>
  <c r="D44"/>
  <c r="B45"/>
  <c r="D45"/>
  <c r="B46"/>
  <c r="D46"/>
  <c r="B47"/>
  <c r="D47"/>
  <c r="B48"/>
  <c r="D48"/>
  <c r="B49"/>
  <c r="D49"/>
  <c r="B50"/>
  <c r="D50"/>
  <c r="B51"/>
  <c r="D51"/>
  <c r="B52"/>
  <c r="D52"/>
  <c r="B53"/>
  <c r="D53"/>
  <c r="D37"/>
  <c r="B37"/>
  <c r="D36"/>
  <c r="B36"/>
  <c r="B33"/>
  <c r="D33"/>
  <c r="B32"/>
  <c r="D32"/>
  <c r="B31"/>
  <c r="D31"/>
  <c r="B30"/>
  <c r="D30"/>
  <c r="B29"/>
  <c r="D29"/>
  <c r="B28"/>
  <c r="D28"/>
  <c r="B27"/>
  <c r="D27"/>
  <c r="B26"/>
  <c r="D26"/>
  <c r="B25"/>
  <c r="D25"/>
  <c r="B24"/>
  <c r="D24"/>
  <c r="B23"/>
  <c r="D23"/>
  <c r="B22"/>
  <c r="D22"/>
  <c r="B21"/>
  <c r="D21"/>
  <c r="B20"/>
  <c r="D20"/>
  <c r="B19"/>
  <c r="D19"/>
  <c r="D34"/>
  <c r="B34"/>
  <c r="D35"/>
  <c r="B35"/>
  <c r="D5"/>
  <c r="D6"/>
  <c r="D7"/>
  <c r="D8"/>
  <c r="D9"/>
  <c r="D10"/>
  <c r="D11"/>
  <c r="D12"/>
  <c r="D13"/>
  <c r="D14"/>
  <c r="D15"/>
  <c r="D16"/>
  <c r="D17"/>
  <c r="D18"/>
  <c r="D4"/>
  <c r="D3"/>
  <c r="B3"/>
  <c r="B5"/>
  <c r="B6"/>
  <c r="B7"/>
  <c r="B8"/>
  <c r="B9"/>
  <c r="B10"/>
  <c r="B11"/>
  <c r="B12"/>
  <c r="B13"/>
  <c r="B14"/>
  <c r="B15"/>
  <c r="B16"/>
  <c r="B17"/>
  <c r="B18"/>
  <c r="B4"/>
  <c r="N2" i="8"/>
  <c r="A24" i="15"/>
  <c r="A26"/>
  <c r="A27"/>
  <c r="A28"/>
  <c r="A23"/>
  <c r="B16" i="18"/>
  <c r="A16" i="16" s="1"/>
  <c r="B6" i="18"/>
  <c r="A6" i="16" s="1"/>
  <c r="B7" i="18"/>
  <c r="A7" i="16" s="1"/>
  <c r="B8" i="18"/>
  <c r="A8" i="16" s="1"/>
  <c r="B9" i="18"/>
  <c r="A9" i="16" s="1"/>
  <c r="B10" i="18"/>
  <c r="A10" i="16" s="1"/>
  <c r="B11" i="18"/>
  <c r="A11" i="16" s="1"/>
  <c r="B12" i="18"/>
  <c r="A12" i="16" s="1"/>
  <c r="B13" i="18"/>
  <c r="A13" i="16" s="1"/>
  <c r="B14" i="18"/>
  <c r="A14" i="16" s="1"/>
  <c r="B15" i="18"/>
  <c r="A15" i="16" s="1"/>
  <c r="B5" i="18"/>
  <c r="A5" i="16" s="1"/>
  <c r="F4" i="12"/>
  <c r="B19" i="18" s="1"/>
  <c r="A19" i="16" s="1"/>
  <c r="F5" i="12"/>
  <c r="F6"/>
  <c r="F7"/>
  <c r="F8"/>
  <c r="F9"/>
  <c r="F10"/>
  <c r="F11"/>
  <c r="F12"/>
  <c r="F13"/>
  <c r="F14"/>
  <c r="F15"/>
  <c r="F16"/>
  <c r="F17"/>
  <c r="F18"/>
  <c r="F19"/>
  <c r="F20"/>
  <c r="F3"/>
  <c r="B31" i="22" s="1"/>
  <c r="A4" i="12"/>
  <c r="A5"/>
  <c r="B13" i="21" s="1"/>
  <c r="A6" i="12"/>
  <c r="A7"/>
  <c r="A8"/>
  <c r="A9"/>
  <c r="A10"/>
  <c r="A11"/>
  <c r="A12"/>
  <c r="A13"/>
  <c r="A14"/>
  <c r="A15"/>
  <c r="A16"/>
  <c r="A17"/>
  <c r="A18"/>
  <c r="A19"/>
  <c r="A3"/>
  <c r="B8" i="17" s="1"/>
  <c r="T39" i="1"/>
  <c r="T40"/>
  <c r="T41"/>
  <c r="T42"/>
  <c r="T43"/>
  <c r="T44"/>
  <c r="T45"/>
  <c r="T46"/>
  <c r="T47"/>
  <c r="T48"/>
  <c r="T49"/>
  <c r="T50"/>
  <c r="T51"/>
  <c r="T52"/>
  <c r="T53"/>
  <c r="T54"/>
  <c r="T55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5"/>
  <c r="T6"/>
  <c r="T7"/>
  <c r="T8"/>
  <c r="T9"/>
  <c r="T10"/>
  <c r="T11"/>
  <c r="T12"/>
  <c r="T13"/>
  <c r="T14"/>
  <c r="T15"/>
  <c r="T16"/>
  <c r="T17"/>
  <c r="T18"/>
  <c r="T19"/>
  <c r="T20"/>
  <c r="S20" s="1"/>
  <c r="T4"/>
  <c r="S4" s="1"/>
  <c r="C11" i="19"/>
  <c r="M37" s="1"/>
  <c r="C12"/>
  <c r="M38" s="1"/>
  <c r="C13"/>
  <c r="M39" s="1"/>
  <c r="C14"/>
  <c r="M40" s="1"/>
  <c r="C15"/>
  <c r="M41" s="1"/>
  <c r="C16"/>
  <c r="M42" s="1"/>
  <c r="C17"/>
  <c r="M43" s="1"/>
  <c r="C18"/>
  <c r="M44" s="1"/>
  <c r="C19"/>
  <c r="M45" s="1"/>
  <c r="C20"/>
  <c r="M46" s="1"/>
  <c r="C21"/>
  <c r="M47" s="1"/>
  <c r="C22"/>
  <c r="M48" s="1"/>
  <c r="C23"/>
  <c r="M49" s="1"/>
  <c r="C24"/>
  <c r="M50" s="1"/>
  <c r="C25"/>
  <c r="M51" s="1"/>
  <c r="C26"/>
  <c r="M52" s="1"/>
  <c r="C27"/>
  <c r="M53" s="1"/>
  <c r="C10"/>
  <c r="M36" s="1"/>
  <c r="C9"/>
  <c r="M35" s="1"/>
  <c r="C8"/>
  <c r="M34" s="1"/>
  <c r="C7"/>
  <c r="M33" s="1"/>
  <c r="C6"/>
  <c r="M32" s="1"/>
  <c r="A36"/>
  <c r="M31" s="1"/>
  <c r="A35"/>
  <c r="M30" s="1"/>
  <c r="A34"/>
  <c r="M29" s="1"/>
  <c r="A33"/>
  <c r="M28" s="1"/>
  <c r="A32"/>
  <c r="P32" i="23" s="1"/>
  <c r="A31" i="19"/>
  <c r="M26" s="1"/>
  <c r="A30"/>
  <c r="M25" s="1"/>
  <c r="A29"/>
  <c r="M24" s="1"/>
  <c r="A28"/>
  <c r="P28" i="23" s="1"/>
  <c r="A27" i="19"/>
  <c r="M22" s="1"/>
  <c r="A26"/>
  <c r="M21" s="1"/>
  <c r="A25"/>
  <c r="M20" s="1"/>
  <c r="A9"/>
  <c r="M4" s="1"/>
  <c r="A10"/>
  <c r="M5" s="1"/>
  <c r="A11"/>
  <c r="M6" s="1"/>
  <c r="A12"/>
  <c r="M7" s="1"/>
  <c r="A13"/>
  <c r="M8" s="1"/>
  <c r="A14"/>
  <c r="M9" s="1"/>
  <c r="A15"/>
  <c r="M10" s="1"/>
  <c r="A16"/>
  <c r="M11" s="1"/>
  <c r="A17"/>
  <c r="M12" s="1"/>
  <c r="A18"/>
  <c r="M13" s="1"/>
  <c r="A19"/>
  <c r="M14" s="1"/>
  <c r="A20"/>
  <c r="P20" i="23" s="1"/>
  <c r="A21" i="19"/>
  <c r="M16" s="1"/>
  <c r="A22"/>
  <c r="M17" s="1"/>
  <c r="A8"/>
  <c r="M3" s="1"/>
  <c r="B4"/>
  <c r="C3" i="18"/>
  <c r="C4" i="17"/>
  <c r="B3" i="16"/>
  <c r="B4" i="15"/>
  <c r="C5" i="13"/>
  <c r="D5"/>
  <c r="E5"/>
  <c r="F5"/>
  <c r="C6"/>
  <c r="D6"/>
  <c r="E6"/>
  <c r="F6"/>
  <c r="C7"/>
  <c r="D7"/>
  <c r="E7"/>
  <c r="F7"/>
  <c r="C8"/>
  <c r="D8"/>
  <c r="E8"/>
  <c r="F8"/>
  <c r="C9"/>
  <c r="D9"/>
  <c r="E9"/>
  <c r="F9"/>
  <c r="C10"/>
  <c r="D10"/>
  <c r="E10"/>
  <c r="F10"/>
  <c r="C11"/>
  <c r="D11"/>
  <c r="E11"/>
  <c r="F11"/>
  <c r="C12"/>
  <c r="D12"/>
  <c r="E12"/>
  <c r="F12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D4"/>
  <c r="E4"/>
  <c r="F4"/>
  <c r="C4"/>
  <c r="R12" i="21" l="1"/>
  <c r="G12" s="1"/>
  <c r="R31"/>
  <c r="B22" i="18"/>
  <c r="A22" i="16" s="1"/>
  <c r="B18" i="18"/>
  <c r="A18" i="16" s="1"/>
  <c r="R33" i="18"/>
  <c r="B14" i="21"/>
  <c r="R20"/>
  <c r="R24"/>
  <c r="G24" s="1"/>
  <c r="R25"/>
  <c r="R33"/>
  <c r="R16" i="22"/>
  <c r="R17"/>
  <c r="G17" s="1"/>
  <c r="B20"/>
  <c r="B21"/>
  <c r="R22"/>
  <c r="B26"/>
  <c r="P34" i="23"/>
  <c r="P30"/>
  <c r="P26"/>
  <c r="P21"/>
  <c r="P17"/>
  <c r="P12"/>
  <c r="P8"/>
  <c r="R8"/>
  <c r="R12"/>
  <c r="R16"/>
  <c r="R20"/>
  <c r="R24"/>
  <c r="B15" i="21"/>
  <c r="B21" i="17"/>
  <c r="B17"/>
  <c r="B13"/>
  <c r="B9"/>
  <c r="B22" i="24"/>
  <c r="M23" i="19"/>
  <c r="B19" i="22"/>
  <c r="B24"/>
  <c r="B25"/>
  <c r="B30"/>
  <c r="P35" i="23"/>
  <c r="P31"/>
  <c r="P27"/>
  <c r="P22"/>
  <c r="P18"/>
  <c r="P13"/>
  <c r="P9"/>
  <c r="R7"/>
  <c r="R11"/>
  <c r="R15"/>
  <c r="R19"/>
  <c r="R23"/>
  <c r="R27"/>
  <c r="B22" i="17"/>
  <c r="B18"/>
  <c r="B14"/>
  <c r="B10"/>
  <c r="B16" i="24"/>
  <c r="R17" i="18"/>
  <c r="M27" i="19"/>
  <c r="M15"/>
  <c r="R19" i="21"/>
  <c r="B18" i="22"/>
  <c r="B23"/>
  <c r="B28"/>
  <c r="B29"/>
  <c r="R30"/>
  <c r="B32"/>
  <c r="B33"/>
  <c r="P36" i="23"/>
  <c r="P19"/>
  <c r="P14"/>
  <c r="P10"/>
  <c r="R6"/>
  <c r="R10"/>
  <c r="R14"/>
  <c r="R18"/>
  <c r="R22"/>
  <c r="R26"/>
  <c r="B19" i="17"/>
  <c r="B15"/>
  <c r="B11"/>
  <c r="B7"/>
  <c r="A7" i="15" s="1"/>
  <c r="D36" i="24"/>
  <c r="D14"/>
  <c r="B20" i="18"/>
  <c r="A20" i="16" s="1"/>
  <c r="B24" i="18"/>
  <c r="A24" i="16" s="1"/>
  <c r="B21" i="18"/>
  <c r="A21" i="16" s="1"/>
  <c r="B17" i="18"/>
  <c r="A17" i="16" s="1"/>
  <c r="B6" i="21"/>
  <c r="B7"/>
  <c r="B8"/>
  <c r="B9"/>
  <c r="B10"/>
  <c r="B11"/>
  <c r="B12"/>
  <c r="R17"/>
  <c r="B16" i="22"/>
  <c r="B17"/>
  <c r="R18"/>
  <c r="B22"/>
  <c r="B27"/>
  <c r="R28"/>
  <c r="R29"/>
  <c r="R32"/>
  <c r="R33"/>
  <c r="G33" s="1"/>
  <c r="P33" i="23"/>
  <c r="P29"/>
  <c r="P25"/>
  <c r="P15"/>
  <c r="P11"/>
  <c r="R9"/>
  <c r="R13"/>
  <c r="R17"/>
  <c r="R21"/>
  <c r="R25"/>
  <c r="B20" i="17"/>
  <c r="B16"/>
  <c r="B12"/>
  <c r="M17" i="24"/>
  <c r="R12" i="22"/>
  <c r="K12" s="1"/>
  <c r="R13"/>
  <c r="R11"/>
  <c r="G11" s="1"/>
  <c r="B14" i="24"/>
  <c r="B33"/>
  <c r="B10"/>
  <c r="B11"/>
  <c r="B18"/>
  <c r="B26"/>
  <c r="B29"/>
  <c r="B36"/>
  <c r="B35"/>
  <c r="D6"/>
  <c r="D8"/>
  <c r="D12"/>
  <c r="D16"/>
  <c r="D20"/>
  <c r="D24"/>
  <c r="B31"/>
  <c r="M31"/>
  <c r="D9"/>
  <c r="D13"/>
  <c r="B15"/>
  <c r="D17"/>
  <c r="B19"/>
  <c r="D21"/>
  <c r="B23"/>
  <c r="D25"/>
  <c r="B27"/>
  <c r="D28"/>
  <c r="D30"/>
  <c r="D32"/>
  <c r="D34"/>
  <c r="B8"/>
  <c r="D10"/>
  <c r="B12"/>
  <c r="D18"/>
  <c r="B20"/>
  <c r="D22"/>
  <c r="B24"/>
  <c r="D26"/>
  <c r="B28"/>
  <c r="B30"/>
  <c r="B32"/>
  <c r="B34"/>
  <c r="D7"/>
  <c r="B9"/>
  <c r="D11"/>
  <c r="B13"/>
  <c r="D15"/>
  <c r="B17"/>
  <c r="D19"/>
  <c r="B21"/>
  <c r="D23"/>
  <c r="B25"/>
  <c r="D27"/>
  <c r="D29"/>
  <c r="D31"/>
  <c r="D33"/>
  <c r="D35"/>
  <c r="B18" i="21"/>
  <c r="A22" i="15"/>
  <c r="B17" i="21"/>
  <c r="B20"/>
  <c r="P16" i="23"/>
  <c r="B19" i="21"/>
  <c r="B22"/>
  <c r="B16"/>
  <c r="B21"/>
  <c r="R8"/>
  <c r="G8" s="1"/>
  <c r="R9"/>
  <c r="K9" s="1"/>
  <c r="R10"/>
  <c r="G10" s="1"/>
  <c r="R11"/>
  <c r="K11" s="1"/>
  <c r="R6" i="22"/>
  <c r="K6" s="1"/>
  <c r="G16"/>
  <c r="K16"/>
  <c r="G21"/>
  <c r="K21"/>
  <c r="G30"/>
  <c r="K30"/>
  <c r="R10"/>
  <c r="R19"/>
  <c r="R7"/>
  <c r="R8"/>
  <c r="R9"/>
  <c r="R14"/>
  <c r="R23"/>
  <c r="R24"/>
  <c r="R25"/>
  <c r="R34"/>
  <c r="G13"/>
  <c r="K13"/>
  <c r="G18"/>
  <c r="K18"/>
  <c r="K27"/>
  <c r="G27"/>
  <c r="G28"/>
  <c r="K28"/>
  <c r="G29"/>
  <c r="K29"/>
  <c r="K31"/>
  <c r="G31"/>
  <c r="G32"/>
  <c r="K32"/>
  <c r="K33"/>
  <c r="K17"/>
  <c r="G22"/>
  <c r="K22"/>
  <c r="R15"/>
  <c r="R20"/>
  <c r="R26"/>
  <c r="K19" i="21"/>
  <c r="G19"/>
  <c r="K27"/>
  <c r="G27"/>
  <c r="K30"/>
  <c r="G30"/>
  <c r="R18"/>
  <c r="R26"/>
  <c r="R29"/>
  <c r="R34"/>
  <c r="K16"/>
  <c r="G16"/>
  <c r="K24"/>
  <c r="K12"/>
  <c r="K20"/>
  <c r="G20"/>
  <c r="G28"/>
  <c r="K28"/>
  <c r="G31"/>
  <c r="K31"/>
  <c r="R13"/>
  <c r="R21"/>
  <c r="R32"/>
  <c r="G17"/>
  <c r="K17"/>
  <c r="G25"/>
  <c r="K25"/>
  <c r="K33"/>
  <c r="G33"/>
  <c r="R6"/>
  <c r="R7"/>
  <c r="R14"/>
  <c r="R15"/>
  <c r="R22"/>
  <c r="R23"/>
  <c r="B36" i="19"/>
  <c r="B24"/>
  <c r="D10"/>
  <c r="B8"/>
  <c r="D26"/>
  <c r="B28"/>
  <c r="R11" i="18"/>
  <c r="G11" s="1"/>
  <c r="R19"/>
  <c r="K19" s="1"/>
  <c r="R27"/>
  <c r="K27" s="1"/>
  <c r="R16"/>
  <c r="G16" s="1"/>
  <c r="R24"/>
  <c r="R32"/>
  <c r="G32" s="1"/>
  <c r="R15"/>
  <c r="K15" s="1"/>
  <c r="R23"/>
  <c r="K23" s="1"/>
  <c r="R31"/>
  <c r="R7"/>
  <c r="K7" s="1"/>
  <c r="R13" i="17"/>
  <c r="R17"/>
  <c r="R21"/>
  <c r="R25"/>
  <c r="R12"/>
  <c r="R16"/>
  <c r="R20"/>
  <c r="R24"/>
  <c r="R28"/>
  <c r="R32"/>
  <c r="R11"/>
  <c r="R15"/>
  <c r="R19"/>
  <c r="R23"/>
  <c r="R10"/>
  <c r="R14"/>
  <c r="R18"/>
  <c r="R22"/>
  <c r="R26"/>
  <c r="R30"/>
  <c r="R34"/>
  <c r="R6"/>
  <c r="R31"/>
  <c r="R27"/>
  <c r="R33"/>
  <c r="R29"/>
  <c r="R9" i="18"/>
  <c r="G9" s="1"/>
  <c r="D22" i="19"/>
  <c r="B22"/>
  <c r="D34"/>
  <c r="D18"/>
  <c r="B32"/>
  <c r="B20"/>
  <c r="D30"/>
  <c r="D14"/>
  <c r="B11"/>
  <c r="D35"/>
  <c r="D31"/>
  <c r="D27"/>
  <c r="D23"/>
  <c r="D19"/>
  <c r="D15"/>
  <c r="D11"/>
  <c r="D7"/>
  <c r="B33"/>
  <c r="B29"/>
  <c r="B25"/>
  <c r="B21"/>
  <c r="B17"/>
  <c r="B13"/>
  <c r="B9"/>
  <c r="D36"/>
  <c r="D32"/>
  <c r="D28"/>
  <c r="D24"/>
  <c r="D20"/>
  <c r="D16"/>
  <c r="D12"/>
  <c r="D8"/>
  <c r="B34"/>
  <c r="B30"/>
  <c r="B26"/>
  <c r="B18"/>
  <c r="B14"/>
  <c r="B10"/>
  <c r="B16"/>
  <c r="B12"/>
  <c r="D6"/>
  <c r="D33"/>
  <c r="D29"/>
  <c r="D25"/>
  <c r="D21"/>
  <c r="D17"/>
  <c r="D13"/>
  <c r="D9"/>
  <c r="B35"/>
  <c r="B31"/>
  <c r="B27"/>
  <c r="B23"/>
  <c r="B19"/>
  <c r="B15"/>
  <c r="R8" i="18"/>
  <c r="K8" s="1"/>
  <c r="G15"/>
  <c r="G23"/>
  <c r="R6"/>
  <c r="R22"/>
  <c r="R13"/>
  <c r="R21"/>
  <c r="R29"/>
  <c r="R10"/>
  <c r="R12"/>
  <c r="R18"/>
  <c r="R20"/>
  <c r="R26"/>
  <c r="R28"/>
  <c r="R34"/>
  <c r="G17"/>
  <c r="K17"/>
  <c r="G19"/>
  <c r="G25"/>
  <c r="K25"/>
  <c r="G27"/>
  <c r="G33"/>
  <c r="K33"/>
  <c r="G24"/>
  <c r="K24"/>
  <c r="K32"/>
  <c r="R14"/>
  <c r="R30"/>
  <c r="G31"/>
  <c r="K31"/>
  <c r="R8" i="17"/>
  <c r="R7"/>
  <c r="G7" s="1"/>
  <c r="R9"/>
  <c r="S35" i="1"/>
  <c r="N5"/>
  <c r="O5" s="1"/>
  <c r="B26" i="18"/>
  <c r="A26" i="16" s="1"/>
  <c r="B30" i="18"/>
  <c r="A30" i="16" s="1"/>
  <c r="B33" i="18"/>
  <c r="B29"/>
  <c r="A29" i="16" s="1"/>
  <c r="B25" i="18"/>
  <c r="A25" i="16" s="1"/>
  <c r="B31" i="18"/>
  <c r="A31" i="16" s="1"/>
  <c r="B27" i="18"/>
  <c r="A27" i="16" s="1"/>
  <c r="B23" i="18"/>
  <c r="A23" i="16" s="1"/>
  <c r="B32" i="18"/>
  <c r="A32" i="16" s="1"/>
  <c r="B28" i="18"/>
  <c r="A28" i="16" s="1"/>
  <c r="S51" i="1"/>
  <c r="S7"/>
  <c r="A9" i="15"/>
  <c r="S43" i="1"/>
  <c r="S27"/>
  <c r="S15"/>
  <c r="S47"/>
  <c r="S31"/>
  <c r="S19"/>
  <c r="A10" i="15"/>
  <c r="A14"/>
  <c r="S55" i="1"/>
  <c r="S39"/>
  <c r="S23"/>
  <c r="S11"/>
  <c r="A18" i="15"/>
  <c r="S52" i="1"/>
  <c r="S48"/>
  <c r="S44"/>
  <c r="S40"/>
  <c r="S36"/>
  <c r="S32"/>
  <c r="S28"/>
  <c r="S24"/>
  <c r="S16"/>
  <c r="S12"/>
  <c r="S8"/>
  <c r="A19" i="15"/>
  <c r="A15"/>
  <c r="A11"/>
  <c r="S53" i="1"/>
  <c r="S49"/>
  <c r="S45"/>
  <c r="S41"/>
  <c r="S37"/>
  <c r="S33"/>
  <c r="S29"/>
  <c r="S25"/>
  <c r="S21"/>
  <c r="S17"/>
  <c r="S13"/>
  <c r="S9"/>
  <c r="S5"/>
  <c r="F29" s="1"/>
  <c r="A20" i="15"/>
  <c r="A16"/>
  <c r="A12"/>
  <c r="A8"/>
  <c r="S54" i="1"/>
  <c r="S50"/>
  <c r="S46"/>
  <c r="S42"/>
  <c r="S38"/>
  <c r="S34"/>
  <c r="S30"/>
  <c r="S26"/>
  <c r="S22"/>
  <c r="S18"/>
  <c r="S14"/>
  <c r="S10"/>
  <c r="S6"/>
  <c r="A21" i="15"/>
  <c r="A17"/>
  <c r="A13"/>
  <c r="K6" i="12"/>
  <c r="P21"/>
  <c r="I22" i="13" s="1"/>
  <c r="P22" i="12"/>
  <c r="Q22"/>
  <c r="P4"/>
  <c r="I5" i="13" s="1"/>
  <c r="Q4" i="12"/>
  <c r="J5" i="13" s="1"/>
  <c r="P5" i="12"/>
  <c r="I6" i="13" s="1"/>
  <c r="Q5" i="12"/>
  <c r="J6" i="13" s="1"/>
  <c r="P6" i="12"/>
  <c r="I7" i="13" s="1"/>
  <c r="Q6" i="12"/>
  <c r="J7" i="13" s="1"/>
  <c r="P7" i="12"/>
  <c r="I8" i="13" s="1"/>
  <c r="Q7" i="12"/>
  <c r="J8" i="13" s="1"/>
  <c r="P8" i="12"/>
  <c r="I9" i="13" s="1"/>
  <c r="Q8" i="12"/>
  <c r="J9" i="13" s="1"/>
  <c r="P9" i="12"/>
  <c r="I10" i="13" s="1"/>
  <c r="Q9" i="12"/>
  <c r="J10" i="13" s="1"/>
  <c r="P10" i="12"/>
  <c r="I11" i="13" s="1"/>
  <c r="Q10" i="12"/>
  <c r="J11" i="13" s="1"/>
  <c r="P11" i="12"/>
  <c r="I12" i="13" s="1"/>
  <c r="Q11" i="12"/>
  <c r="J12" i="13" s="1"/>
  <c r="P12" i="12"/>
  <c r="I13" i="13" s="1"/>
  <c r="Q12" i="12"/>
  <c r="J13" i="13" s="1"/>
  <c r="P13" i="12"/>
  <c r="I14" i="13" s="1"/>
  <c r="Q13" i="12"/>
  <c r="J14" i="13" s="1"/>
  <c r="P14" i="12"/>
  <c r="I15" i="13" s="1"/>
  <c r="Q14" i="12"/>
  <c r="J15" i="13" s="1"/>
  <c r="P15" i="12"/>
  <c r="I16" i="13" s="1"/>
  <c r="Q15" i="12"/>
  <c r="J16" i="13" s="1"/>
  <c r="P16" i="12"/>
  <c r="I17" i="13" s="1"/>
  <c r="Q16" i="12"/>
  <c r="J17" i="13" s="1"/>
  <c r="P17" i="12"/>
  <c r="I18" i="13" s="1"/>
  <c r="Q17" i="12"/>
  <c r="J18" i="13" s="1"/>
  <c r="P18" i="12"/>
  <c r="I19" i="13" s="1"/>
  <c r="Q18" i="12"/>
  <c r="J19" i="13" s="1"/>
  <c r="P19" i="12"/>
  <c r="I20" i="13" s="1"/>
  <c r="Q19" i="12"/>
  <c r="J20" i="13" s="1"/>
  <c r="P20" i="12"/>
  <c r="I21" i="13" s="1"/>
  <c r="Q20" i="12"/>
  <c r="J21" i="13" s="1"/>
  <c r="Q21" i="12"/>
  <c r="J22" i="13" s="1"/>
  <c r="K4" i="12"/>
  <c r="L4"/>
  <c r="M4"/>
  <c r="N4"/>
  <c r="K5"/>
  <c r="L5"/>
  <c r="M5"/>
  <c r="N5"/>
  <c r="L6"/>
  <c r="M6"/>
  <c r="N6"/>
  <c r="K7"/>
  <c r="L7"/>
  <c r="M7"/>
  <c r="N7"/>
  <c r="K8"/>
  <c r="L8"/>
  <c r="M8"/>
  <c r="N8"/>
  <c r="K9"/>
  <c r="L9"/>
  <c r="M9"/>
  <c r="N9"/>
  <c r="K10"/>
  <c r="L10"/>
  <c r="M10"/>
  <c r="N10"/>
  <c r="K11"/>
  <c r="L11"/>
  <c r="M11"/>
  <c r="N11"/>
  <c r="K12"/>
  <c r="L12"/>
  <c r="M12"/>
  <c r="N12"/>
  <c r="K13"/>
  <c r="L13"/>
  <c r="M13"/>
  <c r="N13"/>
  <c r="K14"/>
  <c r="L14"/>
  <c r="M14"/>
  <c r="N14"/>
  <c r="K15"/>
  <c r="L15"/>
  <c r="M15"/>
  <c r="N15"/>
  <c r="K16"/>
  <c r="L16"/>
  <c r="M16"/>
  <c r="N16"/>
  <c r="K17"/>
  <c r="L17"/>
  <c r="M17"/>
  <c r="N17"/>
  <c r="K18"/>
  <c r="L18"/>
  <c r="M18"/>
  <c r="N18"/>
  <c r="K19"/>
  <c r="L19"/>
  <c r="M19"/>
  <c r="N19"/>
  <c r="Q3"/>
  <c r="J4" i="13" s="1"/>
  <c r="P3" i="12"/>
  <c r="I4" i="13" s="1"/>
  <c r="N3" i="12"/>
  <c r="M3"/>
  <c r="L3"/>
  <c r="K3"/>
  <c r="A23" i="14"/>
  <c r="A22"/>
  <c r="A13"/>
  <c r="A14"/>
  <c r="A15"/>
  <c r="A16"/>
  <c r="A17"/>
  <c r="A18"/>
  <c r="A19"/>
  <c r="A20"/>
  <c r="A21"/>
  <c r="A12"/>
  <c r="G32" i="5"/>
  <c r="C32"/>
  <c r="A4" i="14"/>
  <c r="A5"/>
  <c r="A6"/>
  <c r="A7"/>
  <c r="A8"/>
  <c r="A9"/>
  <c r="A10"/>
  <c r="A11"/>
  <c r="A3"/>
  <c r="H29" i="8" l="1"/>
  <c r="F24" i="4"/>
  <c r="F25" i="1"/>
  <c r="F20"/>
  <c r="F15" i="4" s="1"/>
  <c r="F23" i="1"/>
  <c r="F18" i="4" s="1"/>
  <c r="F21" i="1"/>
  <c r="F16" i="4" s="1"/>
  <c r="F27" i="1"/>
  <c r="F19"/>
  <c r="F14" i="4" s="1"/>
  <c r="F32" i="1"/>
  <c r="F27" i="4" s="1"/>
  <c r="F30" i="1"/>
  <c r="F25" i="4" s="1"/>
  <c r="F26" i="1"/>
  <c r="F22"/>
  <c r="F17" i="4" s="1"/>
  <c r="F28" i="1"/>
  <c r="F31"/>
  <c r="F26" i="4" s="1"/>
  <c r="F24" i="1"/>
  <c r="F19" i="4" s="1"/>
  <c r="G12" i="22"/>
  <c r="K11"/>
  <c r="G11" i="21"/>
  <c r="K8"/>
  <c r="G9"/>
  <c r="K10"/>
  <c r="K11" i="18"/>
  <c r="G6" i="22"/>
  <c r="G20"/>
  <c r="K20"/>
  <c r="G9"/>
  <c r="K9"/>
  <c r="G25"/>
  <c r="K25"/>
  <c r="K7"/>
  <c r="G7"/>
  <c r="G10"/>
  <c r="K10"/>
  <c r="K15"/>
  <c r="G15"/>
  <c r="K34"/>
  <c r="G34"/>
  <c r="G8"/>
  <c r="K8"/>
  <c r="K23"/>
  <c r="G23"/>
  <c r="G26"/>
  <c r="K26"/>
  <c r="G24"/>
  <c r="K24"/>
  <c r="G14"/>
  <c r="K14"/>
  <c r="K19"/>
  <c r="G19"/>
  <c r="K23" i="21"/>
  <c r="G23"/>
  <c r="G13"/>
  <c r="K13"/>
  <c r="G6"/>
  <c r="K6"/>
  <c r="K34"/>
  <c r="G34"/>
  <c r="G14"/>
  <c r="K14"/>
  <c r="G32"/>
  <c r="K32"/>
  <c r="G18"/>
  <c r="K18"/>
  <c r="K15"/>
  <c r="G15"/>
  <c r="K7"/>
  <c r="G7"/>
  <c r="G21"/>
  <c r="K21"/>
  <c r="G26"/>
  <c r="K26"/>
  <c r="G22"/>
  <c r="K22"/>
  <c r="G29"/>
  <c r="K29"/>
  <c r="K9" i="18"/>
  <c r="K16"/>
  <c r="G7"/>
  <c r="K27" i="17"/>
  <c r="G27"/>
  <c r="G30"/>
  <c r="K30"/>
  <c r="G14"/>
  <c r="K14"/>
  <c r="K15"/>
  <c r="G15"/>
  <c r="K24"/>
  <c r="G24"/>
  <c r="G13"/>
  <c r="K13"/>
  <c r="G33"/>
  <c r="K33"/>
  <c r="G34"/>
  <c r="K34"/>
  <c r="G18"/>
  <c r="K18"/>
  <c r="K19"/>
  <c r="G19"/>
  <c r="K28"/>
  <c r="G28"/>
  <c r="K12"/>
  <c r="G12"/>
  <c r="G17"/>
  <c r="K17"/>
  <c r="G29"/>
  <c r="K29"/>
  <c r="K6"/>
  <c r="G6"/>
  <c r="G22"/>
  <c r="K22"/>
  <c r="K23"/>
  <c r="G23"/>
  <c r="K32"/>
  <c r="G32"/>
  <c r="K16"/>
  <c r="G16"/>
  <c r="G21"/>
  <c r="K21"/>
  <c r="K31"/>
  <c r="G31"/>
  <c r="G26"/>
  <c r="K26"/>
  <c r="G10"/>
  <c r="K10"/>
  <c r="K11"/>
  <c r="G11"/>
  <c r="K20"/>
  <c r="G20"/>
  <c r="G25"/>
  <c r="K25"/>
  <c r="G8" i="18"/>
  <c r="K30"/>
  <c r="G30"/>
  <c r="K26"/>
  <c r="G26"/>
  <c r="K10"/>
  <c r="G10"/>
  <c r="K22"/>
  <c r="G22"/>
  <c r="G28"/>
  <c r="K28"/>
  <c r="G12"/>
  <c r="K12"/>
  <c r="G13"/>
  <c r="K13"/>
  <c r="K34"/>
  <c r="G34"/>
  <c r="K18"/>
  <c r="G18"/>
  <c r="G21"/>
  <c r="K21"/>
  <c r="K14"/>
  <c r="G14"/>
  <c r="G20"/>
  <c r="K20"/>
  <c r="G29"/>
  <c r="K29"/>
  <c r="G6"/>
  <c r="K6"/>
  <c r="K9" i="17"/>
  <c r="G9"/>
  <c r="K8"/>
  <c r="G8"/>
  <c r="K7"/>
  <c r="B6" i="1"/>
  <c r="A6" i="8" s="1"/>
  <c r="A6" i="23" s="1"/>
  <c r="F13" i="1"/>
  <c r="H13" i="8" s="1"/>
  <c r="H13" i="23" s="1"/>
  <c r="F8" i="1"/>
  <c r="H8" i="8" s="1"/>
  <c r="H8" i="23" s="1"/>
  <c r="B28" i="1"/>
  <c r="A28" i="8" s="1"/>
  <c r="A28" i="23" s="1"/>
  <c r="B11" i="4"/>
  <c r="B18" i="1"/>
  <c r="B13"/>
  <c r="B29"/>
  <c r="B12"/>
  <c r="F10"/>
  <c r="F18"/>
  <c r="B11"/>
  <c r="B19"/>
  <c r="B27"/>
  <c r="B31"/>
  <c r="F6"/>
  <c r="F14"/>
  <c r="B15"/>
  <c r="B23"/>
  <c r="B7"/>
  <c r="B14"/>
  <c r="B30"/>
  <c r="F16"/>
  <c r="B9"/>
  <c r="B25"/>
  <c r="F15"/>
  <c r="B8"/>
  <c r="B24"/>
  <c r="B22"/>
  <c r="B17"/>
  <c r="F7"/>
  <c r="B16"/>
  <c r="B5"/>
  <c r="F9"/>
  <c r="F17"/>
  <c r="B10"/>
  <c r="B26"/>
  <c r="F12"/>
  <c r="B32"/>
  <c r="B21"/>
  <c r="F11"/>
  <c r="F5"/>
  <c r="B20"/>
  <c r="F23" i="4" l="1"/>
  <c r="H28" i="8"/>
  <c r="H26"/>
  <c r="F21" i="4"/>
  <c r="H27" i="8"/>
  <c r="H27" i="23" s="1"/>
  <c r="F22" i="4"/>
  <c r="F20"/>
  <c r="H25" i="8"/>
  <c r="C8" i="17"/>
  <c r="C6"/>
  <c r="C29" i="22"/>
  <c r="C21"/>
  <c r="C13"/>
  <c r="C25"/>
  <c r="C22"/>
  <c r="C12"/>
  <c r="C32"/>
  <c r="C34"/>
  <c r="C11"/>
  <c r="C28"/>
  <c r="C33"/>
  <c r="C5"/>
  <c r="C20"/>
  <c r="C9"/>
  <c r="C17"/>
  <c r="C15"/>
  <c r="C19"/>
  <c r="C6"/>
  <c r="C10"/>
  <c r="C14"/>
  <c r="C18"/>
  <c r="C27"/>
  <c r="C26"/>
  <c r="C30"/>
  <c r="C23"/>
  <c r="C31"/>
  <c r="C16"/>
  <c r="C7"/>
  <c r="C8"/>
  <c r="C24"/>
  <c r="C29" i="21"/>
  <c r="C10"/>
  <c r="C31"/>
  <c r="C28"/>
  <c r="C24"/>
  <c r="C20"/>
  <c r="C16"/>
  <c r="C12"/>
  <c r="C8"/>
  <c r="C26"/>
  <c r="C6"/>
  <c r="C22"/>
  <c r="C18"/>
  <c r="C14"/>
  <c r="C13"/>
  <c r="C7"/>
  <c r="C23"/>
  <c r="C11"/>
  <c r="C30"/>
  <c r="C17"/>
  <c r="C27"/>
  <c r="C25"/>
  <c r="C32"/>
  <c r="C19"/>
  <c r="C21"/>
  <c r="C15"/>
  <c r="C9"/>
  <c r="C18" i="17"/>
  <c r="C7" i="18"/>
  <c r="C20"/>
  <c r="C23"/>
  <c r="C29"/>
  <c r="C10"/>
  <c r="C26"/>
  <c r="C16"/>
  <c r="C32" i="17"/>
  <c r="C25"/>
  <c r="C17" i="18"/>
  <c r="C9"/>
  <c r="C19"/>
  <c r="C33"/>
  <c r="C13"/>
  <c r="C30"/>
  <c r="C14"/>
  <c r="C27"/>
  <c r="C11"/>
  <c r="C24"/>
  <c r="C8"/>
  <c r="C21"/>
  <c r="C5"/>
  <c r="C18"/>
  <c r="C31"/>
  <c r="C15"/>
  <c r="C28"/>
  <c r="C12"/>
  <c r="C25"/>
  <c r="C34"/>
  <c r="C22"/>
  <c r="C6"/>
  <c r="C32"/>
  <c r="C9" i="17"/>
  <c r="C10"/>
  <c r="C14"/>
  <c r="C22"/>
  <c r="C26"/>
  <c r="C30"/>
  <c r="C11"/>
  <c r="C27"/>
  <c r="C13"/>
  <c r="C17"/>
  <c r="C21"/>
  <c r="C29"/>
  <c r="C15"/>
  <c r="C23"/>
  <c r="C12"/>
  <c r="C16"/>
  <c r="C20"/>
  <c r="C24"/>
  <c r="C28"/>
  <c r="C7"/>
  <c r="C19"/>
  <c r="C31"/>
  <c r="D22" i="4"/>
  <c r="D27"/>
  <c r="D14"/>
  <c r="D19"/>
  <c r="H5" i="8"/>
  <c r="H5" i="23" s="1"/>
  <c r="D23" i="4"/>
  <c r="H9" i="8"/>
  <c r="H9" i="23" s="1"/>
  <c r="B22" i="4"/>
  <c r="A17" i="8"/>
  <c r="A17" i="23" s="1"/>
  <c r="B14" i="4"/>
  <c r="A9" i="8"/>
  <c r="A9" i="23" s="1"/>
  <c r="H21" i="8"/>
  <c r="H21" i="23" s="1"/>
  <c r="H6" i="8"/>
  <c r="H6" i="23" s="1"/>
  <c r="D20" i="4"/>
  <c r="H19" i="8"/>
  <c r="H19" i="23" s="1"/>
  <c r="A20" i="8"/>
  <c r="A20" i="23" s="1"/>
  <c r="B25" i="4"/>
  <c r="D18"/>
  <c r="A32" i="8"/>
  <c r="A32" i="23" s="1"/>
  <c r="H17" i="8"/>
  <c r="H17" i="23" s="1"/>
  <c r="F12" i="4"/>
  <c r="H7" i="8"/>
  <c r="H7" i="23" s="1"/>
  <c r="D21" i="4"/>
  <c r="D11"/>
  <c r="A25" i="8"/>
  <c r="A25" i="23" s="1"/>
  <c r="A14" i="8"/>
  <c r="A14" i="23" s="1"/>
  <c r="B19" i="4"/>
  <c r="A23" i="8"/>
  <c r="A23" i="23" s="1"/>
  <c r="B28" i="4"/>
  <c r="H14" i="8"/>
  <c r="H14" i="23" s="1"/>
  <c r="D28" i="4"/>
  <c r="A19" i="8"/>
  <c r="A19" i="23" s="1"/>
  <c r="B24" i="4"/>
  <c r="A12" i="8"/>
  <c r="A12" i="23" s="1"/>
  <c r="B17" i="4"/>
  <c r="H20" i="8"/>
  <c r="H20" i="23" s="1"/>
  <c r="H12" i="8"/>
  <c r="H12" i="23" s="1"/>
  <c r="D26" i="4"/>
  <c r="D10"/>
  <c r="A24" i="8"/>
  <c r="A24" i="23" s="1"/>
  <c r="B20" i="4"/>
  <c r="A15" i="8"/>
  <c r="A15" i="23" s="1"/>
  <c r="A11" i="8"/>
  <c r="A11" i="23" s="1"/>
  <c r="B16" i="4"/>
  <c r="B23"/>
  <c r="A18" i="8"/>
  <c r="A18" i="23" s="1"/>
  <c r="B26" i="4"/>
  <c r="A21" i="8"/>
  <c r="A21" i="23" s="1"/>
  <c r="B15" i="4"/>
  <c r="A10" i="8"/>
  <c r="A10" i="23" s="1"/>
  <c r="A16" i="8"/>
  <c r="A16" i="23" s="1"/>
  <c r="B21" i="4"/>
  <c r="F10"/>
  <c r="H15" i="8"/>
  <c r="H15" i="23" s="1"/>
  <c r="A30" i="8"/>
  <c r="A30" i="23" s="1"/>
  <c r="D16" i="4"/>
  <c r="A7" i="8"/>
  <c r="A7" i="23" s="1"/>
  <c r="B12" i="4"/>
  <c r="H22" i="8"/>
  <c r="H22" i="23" s="1"/>
  <c r="D13" i="4"/>
  <c r="A27" i="8"/>
  <c r="A27" i="23" s="1"/>
  <c r="H10" i="8"/>
  <c r="H10" i="23" s="1"/>
  <c r="D24" i="4"/>
  <c r="B18"/>
  <c r="A13" i="8"/>
  <c r="A13" i="23" s="1"/>
  <c r="H24" i="8"/>
  <c r="H24" i="23" s="1"/>
  <c r="D25" i="4"/>
  <c r="H11" i="8"/>
  <c r="H11" i="23" s="1"/>
  <c r="A26" i="8"/>
  <c r="A26" i="23" s="1"/>
  <c r="D12" i="4"/>
  <c r="A5" i="8"/>
  <c r="A5" i="23" s="1"/>
  <c r="B10" i="4"/>
  <c r="A22" i="8"/>
  <c r="A22" i="23" s="1"/>
  <c r="B27" i="4"/>
  <c r="A8" i="8"/>
  <c r="A8" i="23" s="1"/>
  <c r="B13" i="4"/>
  <c r="H16" i="8"/>
  <c r="H16" i="23" s="1"/>
  <c r="F11" i="4"/>
  <c r="H23" i="8"/>
  <c r="H23" i="23" s="1"/>
  <c r="H26"/>
  <c r="A31" i="8"/>
  <c r="A31" i="23" s="1"/>
  <c r="D17" i="4"/>
  <c r="F13"/>
  <c r="H18" i="8"/>
  <c r="H18" i="23" s="1"/>
  <c r="D15" i="4"/>
  <c r="A29" i="8"/>
  <c r="A29" i="23" s="1"/>
  <c r="H25"/>
  <c r="H28"/>
  <c r="H29"/>
</calcChain>
</file>

<file path=xl/sharedStrings.xml><?xml version="1.0" encoding="utf-8"?>
<sst xmlns="http://schemas.openxmlformats.org/spreadsheetml/2006/main" count="471" uniqueCount="113">
  <si>
    <t>KILÓMETROS TACÓGRAFOS</t>
  </si>
  <si>
    <t>BUS</t>
  </si>
  <si>
    <t>KM</t>
  </si>
  <si>
    <t>OPERARIO</t>
  </si>
  <si>
    <t>FECHA:___________________</t>
  </si>
  <si>
    <t>Operario</t>
  </si>
  <si>
    <t>Fecha</t>
  </si>
  <si>
    <t>GASÓLEO</t>
  </si>
  <si>
    <t>SURTIDOR 1</t>
  </si>
  <si>
    <t>SURTIDOR 2</t>
  </si>
  <si>
    <t>MANGUERA A</t>
  </si>
  <si>
    <t>MANGUERA B</t>
  </si>
  <si>
    <t>COMIENZO</t>
  </si>
  <si>
    <t>TERMINACIÓN</t>
  </si>
  <si>
    <t>TOTAL</t>
  </si>
  <si>
    <t>Nº BUS</t>
  </si>
  <si>
    <t>LITROS</t>
  </si>
  <si>
    <t>OTROS :</t>
  </si>
  <si>
    <t>BIODIÉSEL</t>
  </si>
  <si>
    <t>CALADO DEPÓSITOS</t>
  </si>
  <si>
    <t>DIÉSEL</t>
  </si>
  <si>
    <t>HORA</t>
  </si>
  <si>
    <t>ALTURA</t>
  </si>
  <si>
    <t>LITROS GASÓLEO</t>
  </si>
  <si>
    <t>LITROS BIODIÉSEL</t>
  </si>
  <si>
    <t>FILA DARSENA</t>
  </si>
  <si>
    <t xml:space="preserve">LIMPIEZA RAMPAS MES: </t>
  </si>
  <si>
    <t>AUTOBUS</t>
  </si>
  <si>
    <t>Nº DARSENA</t>
  </si>
  <si>
    <t>C</t>
  </si>
  <si>
    <t>A</t>
  </si>
  <si>
    <t>B</t>
  </si>
  <si>
    <t>32*</t>
  </si>
  <si>
    <t>G</t>
  </si>
  <si>
    <t>Lava Cond</t>
  </si>
  <si>
    <t>Lava Guardia</t>
  </si>
  <si>
    <t>F</t>
  </si>
  <si>
    <t>G Gasoil - L Lavado Buses (Guardia, conductores) - F Fregado Ruedas - N INFNotas Informativas - Cartel publicidad</t>
  </si>
  <si>
    <t>Nota Inform</t>
  </si>
  <si>
    <t>Carteles Publ</t>
  </si>
  <si>
    <t>GUARDIA</t>
  </si>
  <si>
    <t>F Taller</t>
  </si>
  <si>
    <t>RESTO TRABAJOS, Marcar, SI - NO</t>
  </si>
  <si>
    <t>Vaciar Expendedoras</t>
  </si>
  <si>
    <t>Revisar Public, buses</t>
  </si>
  <si>
    <t>Abrir portal Feria</t>
  </si>
  <si>
    <t>Resto de trabajos</t>
  </si>
  <si>
    <t>KILOMETROS</t>
  </si>
  <si>
    <t>CONDUCTOR</t>
  </si>
  <si>
    <t xml:space="preserve">MAQUINA OZONO MES: </t>
  </si>
  <si>
    <t>DARSENA</t>
  </si>
  <si>
    <t>FURGONETA</t>
  </si>
  <si>
    <t>TALLER</t>
  </si>
  <si>
    <t>CASETO</t>
  </si>
  <si>
    <t>c</t>
  </si>
  <si>
    <t>LIMPIEZA DE MAMPARAS CONDUCTOR</t>
  </si>
  <si>
    <t>CASETO TALLER</t>
  </si>
  <si>
    <t>MARCAR LIMPIEZA</t>
  </si>
  <si>
    <t>15A</t>
  </si>
  <si>
    <t>15B</t>
  </si>
  <si>
    <t>16B</t>
  </si>
  <si>
    <t>16A</t>
  </si>
  <si>
    <t>REVISION DIARIA GOLPES AUTOBUSES URBANOS DE SANTIAGO</t>
  </si>
  <si>
    <t>DESCRIPCION DEL GOLPE/ROCE</t>
  </si>
  <si>
    <t>OPERARIO:</t>
  </si>
  <si>
    <t>DIA:</t>
  </si>
  <si>
    <t>FIRMA:</t>
  </si>
  <si>
    <t>OTRAS OBSERVACIONES:</t>
  </si>
  <si>
    <t>REGISTRO GOLPES/ROCES</t>
  </si>
  <si>
    <r>
      <t xml:space="preserve">REVISAR A DIARIO SIN FALTA Y SI SE VE ALGUN GOLPE O ROCE NUEVO, POR LEVE QUE SEA, ENVIAR FOTO DEL MISMO POR WHASAPP O TELEGRAM AL TELEFONO </t>
    </r>
    <r>
      <rPr>
        <b/>
        <u/>
        <sz val="14"/>
        <rFont val="Arial"/>
        <family val="2"/>
      </rPr>
      <t>682474974</t>
    </r>
    <r>
      <rPr>
        <b/>
        <sz val="14"/>
        <rFont val="Arial"/>
        <family val="2"/>
      </rPr>
      <t xml:space="preserve"> INDICANDO EL NUMERO DE BUS AL QUE PERTENECE. Y CUBRIR ESTE PARTE Y ENTREGARLO JUNTO AL PARTE DE REPOSTAJE/LIMPIEZA DIARIO.</t>
    </r>
  </si>
  <si>
    <t>N Note</t>
  </si>
  <si>
    <t>SURTIDOR 3</t>
  </si>
  <si>
    <t>SURTIDOR 4</t>
  </si>
  <si>
    <t>F 314</t>
  </si>
  <si>
    <t>PAGINA</t>
  </si>
  <si>
    <t>FURGO TALLER</t>
  </si>
  <si>
    <t>PARTE DE LIMPIEZA</t>
  </si>
  <si>
    <t>OPERARIO CARLOS PRESEDO</t>
  </si>
  <si>
    <t>FECHA</t>
  </si>
  <si>
    <t>HORARIO DE           A            HRS.</t>
  </si>
  <si>
    <t>LIMPIEZA -  Y DESINFECCION  BUSES - INCLUIDA CABINA CONDUCTOR</t>
  </si>
  <si>
    <t>BAÑOS DE SEÑORAS</t>
  </si>
  <si>
    <t>LIMPIEZA Y DESINFECCION DE LOS BAÑOS DE SEÑORAS</t>
  </si>
  <si>
    <t>DEVOLVER EL PARTE FIRMADO POR EL TRABAJADOR</t>
  </si>
  <si>
    <t>FREGADOS - RAMPAS Y RESTO DE TRABAJOS</t>
  </si>
  <si>
    <t>CRISTALES</t>
  </si>
  <si>
    <t>LIMPIEZA Y DESINFECION DE LOS BAÑOS DE SEÑORAS</t>
  </si>
  <si>
    <t>OPERARIO MANUEL BEIS</t>
  </si>
  <si>
    <t>HORARIO DE 22:00 A 07:00 HRS.</t>
  </si>
  <si>
    <t>LIMPIEZA - Y DESINFECCION  BUSES - INCLUIDA CABINA CONDUCTOR</t>
  </si>
  <si>
    <t>BAÑOS DE HOMBRES</t>
  </si>
  <si>
    <t>LIMPIEZA Y DESINFECCION DE LOS BAÑOS DE HOMBRES</t>
  </si>
  <si>
    <t>LIMPIEZA Y DESINFECION DE LOS BAÑOS DE HOMBRES</t>
  </si>
  <si>
    <t xml:space="preserve"> </t>
  </si>
  <si>
    <t>NISSAN NOTE</t>
  </si>
  <si>
    <t>314 furgoneta</t>
  </si>
  <si>
    <t>JERARQUIA</t>
  </si>
  <si>
    <t>TOTAL BUSES</t>
  </si>
  <si>
    <t>MITAD</t>
  </si>
  <si>
    <t>ESTUVO EN TALLER</t>
  </si>
  <si>
    <t>OPERARIO: MANUEL BEIS</t>
  </si>
  <si>
    <t>OPERARIO: CARLOS PRESEDO</t>
  </si>
  <si>
    <t xml:space="preserve">          OPERARIO: </t>
  </si>
  <si>
    <t xml:space="preserve">  PARTE DIARIO DE TRABAJO - OPERARIO:</t>
  </si>
  <si>
    <t>LIMPIEZA LUNAS MES:</t>
  </si>
  <si>
    <t>VA A PASAR POR TALLER</t>
  </si>
  <si>
    <t/>
  </si>
  <si>
    <t>HORARIO DE 22:30 A 06:30 HRS.</t>
  </si>
  <si>
    <t>HORARIO DE  22:30  A   06:30  HRS.</t>
  </si>
  <si>
    <t>OCTUBRE</t>
  </si>
  <si>
    <t>DARSENAS CARLOS</t>
  </si>
  <si>
    <t>DARSENAS BEIS</t>
  </si>
  <si>
    <t>LIMPIEZA DE BARRAS, TECHOS Y LUNAS</t>
  </si>
</sst>
</file>

<file path=xl/styles.xml><?xml version="1.0" encoding="utf-8"?>
<styleSheet xmlns="http://schemas.openxmlformats.org/spreadsheetml/2006/main"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0"/>
      <name val="Times New Roman"/>
      <family val="1"/>
    </font>
    <font>
      <b/>
      <u/>
      <sz val="14"/>
      <name val="Bookman Old Style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5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8"/>
      <name val="Arial"/>
      <family val="2"/>
    </font>
    <font>
      <b/>
      <sz val="36"/>
      <name val="Arial"/>
      <family val="2"/>
    </font>
    <font>
      <b/>
      <sz val="11"/>
      <color theme="0" tint="-0.249977111117893"/>
      <name val="Times New Roman"/>
      <family val="1"/>
    </font>
    <font>
      <b/>
      <sz val="10"/>
      <color theme="0" tint="-0.249977111117893"/>
      <name val="Times New Roman"/>
      <family val="1"/>
    </font>
    <font>
      <b/>
      <sz val="12"/>
      <color theme="0" tint="-0.249977111117893"/>
      <name val="Times New Roman"/>
      <family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sz val="8"/>
      <color theme="0"/>
      <name val="Arial"/>
      <family val="2"/>
    </font>
    <font>
      <sz val="10"/>
      <color theme="0" tint="-0.34998626667073579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 tint="-0.34998626667073579"/>
      <name val="Arial"/>
      <family val="2"/>
      <charset val="1"/>
    </font>
    <font>
      <sz val="10"/>
      <color theme="0"/>
      <name val="Arial"/>
      <family val="2"/>
      <charset val="1"/>
    </font>
    <font>
      <sz val="16"/>
      <name val="Arial"/>
      <family val="2"/>
    </font>
    <font>
      <sz val="8"/>
      <color theme="0"/>
      <name val="Arial"/>
      <family val="2"/>
      <charset val="1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sz val="11"/>
      <color rgb="FFFF0000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3FF43"/>
        <bgColor indexed="64"/>
      </patternFill>
    </fill>
    <fill>
      <gradientFill>
        <stop position="0">
          <color rgb="FF00B0F0"/>
        </stop>
        <stop position="1">
          <color rgb="FFFFFF00"/>
        </stop>
      </gradient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3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3"/>
      </bottom>
      <diagonal/>
    </border>
    <border>
      <left/>
      <right/>
      <top style="dotted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3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0" fontId="30" fillId="0" borderId="0"/>
    <xf numFmtId="0" fontId="35" fillId="4" borderId="0" applyNumberFormat="0" applyBorder="0" applyAlignment="0" applyProtection="0"/>
    <xf numFmtId="0" fontId="36" fillId="0" borderId="65" applyNumberFormat="0" applyFill="0" applyAlignment="0" applyProtection="0"/>
  </cellStyleXfs>
  <cellXfs count="3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Border="1"/>
    <xf numFmtId="0" fontId="0" fillId="2" borderId="0" xfId="0" applyFill="1"/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2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0" fillId="0" borderId="2" xfId="0" applyBorder="1"/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19" fillId="0" borderId="2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14" xfId="0" applyFont="1" applyBorder="1" applyAlignment="1" applyProtection="1">
      <alignment horizontal="right" vertical="center"/>
      <protection locked="0"/>
    </xf>
    <xf numFmtId="0" fontId="16" fillId="0" borderId="46" xfId="0" applyFont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center" vertical="center"/>
    </xf>
    <xf numFmtId="0" fontId="16" fillId="3" borderId="9" xfId="0" applyFont="1" applyFill="1" applyBorder="1" applyAlignment="1" applyProtection="1">
      <alignment horizontal="center" vertical="center"/>
    </xf>
    <xf numFmtId="0" fontId="17" fillId="3" borderId="9" xfId="0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right" vertical="center"/>
    </xf>
    <xf numFmtId="0" fontId="16" fillId="0" borderId="46" xfId="0" applyFont="1" applyBorder="1" applyAlignment="1" applyProtection="1">
      <alignment horizontal="left" vertical="center"/>
    </xf>
    <xf numFmtId="0" fontId="6" fillId="0" borderId="48" xfId="0" applyFont="1" applyBorder="1" applyAlignment="1">
      <alignment vertical="center" wrapText="1"/>
    </xf>
    <xf numFmtId="0" fontId="27" fillId="0" borderId="47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9" fillId="0" borderId="47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top"/>
    </xf>
    <xf numFmtId="0" fontId="26" fillId="0" borderId="0" xfId="0" applyNumberFormat="1" applyFont="1" applyBorder="1" applyAlignment="1">
      <alignment horizontal="left" vertical="center"/>
    </xf>
    <xf numFmtId="0" fontId="30" fillId="0" borderId="0" xfId="1"/>
    <xf numFmtId="0" fontId="32" fillId="0" borderId="12" xfId="1" applyFont="1" applyBorder="1" applyAlignment="1">
      <alignment horizontal="center" vertical="center" wrapText="1"/>
    </xf>
    <xf numFmtId="14" fontId="32" fillId="0" borderId="25" xfId="1" applyNumberFormat="1" applyFont="1" applyBorder="1" applyAlignment="1">
      <alignment horizontal="left" vertical="center" wrapText="1"/>
    </xf>
    <xf numFmtId="0" fontId="31" fillId="0" borderId="5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/>
    </xf>
    <xf numFmtId="0" fontId="32" fillId="0" borderId="12" xfId="1" applyFont="1" applyBorder="1" applyAlignment="1">
      <alignment vertical="center" wrapText="1"/>
    </xf>
    <xf numFmtId="0" fontId="15" fillId="0" borderId="2" xfId="1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5" borderId="0" xfId="0" applyFont="1" applyFill="1" applyAlignment="1">
      <alignment horizontal="center" vertical="center"/>
    </xf>
    <xf numFmtId="0" fontId="39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15" fillId="0" borderId="12" xfId="1" applyFont="1" applyFill="1" applyBorder="1" applyAlignment="1" applyProtection="1">
      <alignment horizontal="left"/>
      <protection locked="0"/>
    </xf>
    <xf numFmtId="0" fontId="41" fillId="0" borderId="0" xfId="1" applyFont="1" applyAlignment="1" applyProtection="1">
      <alignment horizontal="center" vertical="center"/>
    </xf>
    <xf numFmtId="0" fontId="30" fillId="0" borderId="0" xfId="1" applyProtection="1"/>
    <xf numFmtId="0" fontId="32" fillId="0" borderId="12" xfId="1" applyFont="1" applyBorder="1" applyAlignment="1" applyProtection="1">
      <alignment horizontal="center" vertical="center" wrapText="1"/>
    </xf>
    <xf numFmtId="14" fontId="32" fillId="0" borderId="25" xfId="1" applyNumberFormat="1" applyFont="1" applyBorder="1" applyAlignment="1" applyProtection="1">
      <alignment horizontal="left" vertical="center" wrapText="1"/>
    </xf>
    <xf numFmtId="0" fontId="31" fillId="0" borderId="5" xfId="1" applyFont="1" applyBorder="1" applyAlignment="1" applyProtection="1">
      <alignment horizontal="center" vertical="center"/>
    </xf>
    <xf numFmtId="0" fontId="15" fillId="0" borderId="5" xfId="1" applyFont="1" applyBorder="1" applyAlignment="1" applyProtection="1">
      <alignment horizontal="center"/>
    </xf>
    <xf numFmtId="0" fontId="30" fillId="0" borderId="0" xfId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5" xfId="1" applyFont="1" applyFill="1" applyBorder="1" applyAlignment="1" applyProtection="1">
      <alignment horizontal="center"/>
    </xf>
    <xf numFmtId="0" fontId="15" fillId="0" borderId="12" xfId="1" applyFont="1" applyFill="1" applyBorder="1" applyAlignment="1" applyProtection="1">
      <alignment horizontal="left"/>
    </xf>
    <xf numFmtId="0" fontId="15" fillId="0" borderId="62" xfId="1" applyFont="1" applyFill="1" applyBorder="1" applyAlignment="1" applyProtection="1">
      <alignment horizontal="center"/>
    </xf>
    <xf numFmtId="0" fontId="15" fillId="0" borderId="5" xfId="1" applyFont="1" applyFill="1" applyBorder="1" applyAlignment="1" applyProtection="1">
      <alignment horizontal="left"/>
    </xf>
    <xf numFmtId="0" fontId="32" fillId="0" borderId="12" xfId="1" applyFont="1" applyBorder="1" applyAlignment="1" applyProtection="1">
      <alignment vertical="center" wrapText="1"/>
    </xf>
    <xf numFmtId="0" fontId="15" fillId="0" borderId="62" xfId="1" applyFont="1" applyBorder="1" applyAlignment="1" applyProtection="1">
      <alignment horizontal="center"/>
    </xf>
    <xf numFmtId="0" fontId="42" fillId="6" borderId="0" xfId="1" applyFont="1" applyFill="1"/>
    <xf numFmtId="0" fontId="15" fillId="0" borderId="5" xfId="0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5" fillId="7" borderId="0" xfId="1" applyFont="1" applyFill="1"/>
    <xf numFmtId="0" fontId="44" fillId="7" borderId="0" xfId="1" applyFont="1" applyFill="1" applyAlignment="1">
      <alignment horizontal="center"/>
    </xf>
    <xf numFmtId="0" fontId="30" fillId="8" borderId="2" xfId="1" applyFill="1" applyBorder="1" applyAlignment="1" applyProtection="1">
      <alignment horizontal="center" vertical="center"/>
      <protection locked="0"/>
    </xf>
    <xf numFmtId="0" fontId="30" fillId="9" borderId="2" xfId="1" applyFill="1" applyBorder="1" applyAlignment="1" applyProtection="1">
      <alignment horizontal="center" vertical="center"/>
      <protection locked="0"/>
    </xf>
    <xf numFmtId="0" fontId="30" fillId="8" borderId="7" xfId="1" applyFill="1" applyBorder="1" applyAlignment="1" applyProtection="1">
      <alignment horizontal="center" vertical="center"/>
      <protection locked="0"/>
    </xf>
    <xf numFmtId="0" fontId="30" fillId="9" borderId="7" xfId="1" applyFill="1" applyBorder="1" applyAlignment="1" applyProtection="1">
      <alignment horizontal="center" vertical="center"/>
      <protection locked="0"/>
    </xf>
    <xf numFmtId="0" fontId="45" fillId="0" borderId="76" xfId="1" applyFont="1" applyBorder="1" applyAlignment="1">
      <alignment horizontal="center" vertical="center"/>
    </xf>
    <xf numFmtId="0" fontId="46" fillId="0" borderId="76" xfId="1" applyFont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15" fillId="0" borderId="9" xfId="1" applyFont="1" applyBorder="1" applyAlignment="1">
      <alignment horizontal="center" vertical="center" wrapText="1"/>
    </xf>
    <xf numFmtId="0" fontId="16" fillId="10" borderId="11" xfId="0" applyFont="1" applyFill="1" applyBorder="1" applyAlignment="1" applyProtection="1">
      <alignment horizontal="center" vertical="center"/>
      <protection locked="0"/>
    </xf>
    <xf numFmtId="0" fontId="16" fillId="10" borderId="2" xfId="0" applyFont="1" applyFill="1" applyBorder="1" applyAlignment="1" applyProtection="1">
      <alignment horizontal="center" vertical="center"/>
      <protection locked="0"/>
    </xf>
    <xf numFmtId="0" fontId="16" fillId="11" borderId="2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6" fillId="12" borderId="2" xfId="0" applyFont="1" applyFill="1" applyBorder="1" applyAlignment="1" applyProtection="1">
      <alignment horizontal="center" vertical="center"/>
      <protection locked="0"/>
    </xf>
    <xf numFmtId="0" fontId="16" fillId="12" borderId="9" xfId="0" applyFont="1" applyFill="1" applyBorder="1" applyAlignment="1" applyProtection="1">
      <alignment horizontal="center" vertical="center"/>
      <protection locked="0"/>
    </xf>
    <xf numFmtId="0" fontId="16" fillId="13" borderId="2" xfId="0" applyFont="1" applyFill="1" applyBorder="1" applyAlignment="1" applyProtection="1">
      <alignment horizontal="center" vertical="center"/>
      <protection locked="0"/>
    </xf>
    <xf numFmtId="0" fontId="16" fillId="10" borderId="9" xfId="0" applyFont="1" applyFill="1" applyBorder="1" applyAlignment="1" applyProtection="1">
      <alignment horizontal="center" vertical="center"/>
      <protection locked="0"/>
    </xf>
    <xf numFmtId="0" fontId="31" fillId="0" borderId="5" xfId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1" fillId="0" borderId="5" xfId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5" fillId="0" borderId="5" xfId="1" applyFont="1" applyFill="1" applyBorder="1" applyAlignment="1" applyProtection="1">
      <alignment horizontal="left"/>
      <protection locked="0"/>
    </xf>
    <xf numFmtId="0" fontId="31" fillId="0" borderId="5" xfId="1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44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40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12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15" fillId="0" borderId="12" xfId="1" applyFont="1" applyBorder="1" applyAlignment="1" applyProtection="1">
      <alignment horizontal="left"/>
    </xf>
    <xf numFmtId="0" fontId="15" fillId="0" borderId="25" xfId="1" applyFont="1" applyBorder="1" applyAlignment="1" applyProtection="1">
      <alignment horizontal="left"/>
    </xf>
    <xf numFmtId="0" fontId="15" fillId="0" borderId="13" xfId="1" applyFont="1" applyBorder="1" applyAlignment="1" applyProtection="1">
      <alignment horizontal="left"/>
    </xf>
    <xf numFmtId="0" fontId="31" fillId="0" borderId="60" xfId="1" applyFont="1" applyBorder="1" applyAlignment="1" applyProtection="1">
      <alignment horizontal="center" vertical="center" wrapText="1" shrinkToFit="1"/>
    </xf>
    <xf numFmtId="0" fontId="31" fillId="0" borderId="26" xfId="1" applyFont="1" applyBorder="1" applyAlignment="1" applyProtection="1">
      <alignment horizontal="center" vertical="center" wrapText="1" shrinkToFit="1"/>
    </xf>
    <xf numFmtId="0" fontId="31" fillId="0" borderId="61" xfId="1" applyFont="1" applyBorder="1" applyAlignment="1" applyProtection="1">
      <alignment horizontal="center" vertical="center" wrapText="1" shrinkToFit="1"/>
    </xf>
    <xf numFmtId="0" fontId="31" fillId="0" borderId="24" xfId="1" applyFont="1" applyBorder="1" applyAlignment="1" applyProtection="1">
      <alignment horizontal="center" vertical="center" wrapText="1" shrinkToFit="1"/>
    </xf>
    <xf numFmtId="0" fontId="31" fillId="0" borderId="45" xfId="1" applyFont="1" applyBorder="1" applyAlignment="1" applyProtection="1">
      <alignment horizontal="center" vertical="center" wrapText="1" shrinkToFit="1"/>
    </xf>
    <xf numFmtId="0" fontId="31" fillId="0" borderId="22" xfId="1" applyFont="1" applyBorder="1" applyAlignment="1" applyProtection="1">
      <alignment horizontal="center" vertical="center" wrapText="1" shrinkToFit="1"/>
    </xf>
    <xf numFmtId="0" fontId="31" fillId="0" borderId="12" xfId="1" applyFont="1" applyBorder="1" applyAlignment="1" applyProtection="1">
      <alignment horizontal="center" vertical="center" wrapText="1" shrinkToFit="1"/>
    </xf>
    <xf numFmtId="0" fontId="31" fillId="0" borderId="25" xfId="1" applyFont="1" applyBorder="1" applyAlignment="1" applyProtection="1">
      <alignment horizontal="center" vertical="center" wrapText="1" shrinkToFit="1"/>
    </xf>
    <xf numFmtId="0" fontId="31" fillId="0" borderId="13" xfId="1" applyFont="1" applyBorder="1" applyAlignment="1" applyProtection="1">
      <alignment horizontal="center" vertical="center" wrapText="1" shrinkToFit="1"/>
    </xf>
    <xf numFmtId="0" fontId="32" fillId="0" borderId="25" xfId="1" applyFont="1" applyBorder="1" applyAlignment="1" applyProtection="1">
      <alignment horizontal="center" vertical="center" wrapText="1"/>
    </xf>
    <xf numFmtId="0" fontId="32" fillId="0" borderId="13" xfId="1" applyFont="1" applyBorder="1" applyAlignment="1" applyProtection="1">
      <alignment horizontal="center" vertical="center" wrapText="1"/>
    </xf>
    <xf numFmtId="0" fontId="31" fillId="0" borderId="12" xfId="1" applyFont="1" applyBorder="1" applyAlignment="1" applyProtection="1">
      <alignment horizontal="center" vertical="center" wrapText="1"/>
    </xf>
    <xf numFmtId="0" fontId="31" fillId="0" borderId="25" xfId="1" applyFont="1" applyBorder="1" applyAlignment="1" applyProtection="1">
      <alignment horizontal="center" vertical="center" wrapText="1"/>
    </xf>
    <xf numFmtId="0" fontId="31" fillId="0" borderId="13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left"/>
      <protection locked="0"/>
    </xf>
    <xf numFmtId="0" fontId="15" fillId="0" borderId="25" xfId="1" applyFont="1" applyBorder="1" applyAlignment="1" applyProtection="1">
      <alignment horizontal="left"/>
      <protection locked="0"/>
    </xf>
    <xf numFmtId="0" fontId="15" fillId="0" borderId="13" xfId="1" applyFont="1" applyBorder="1" applyAlignment="1" applyProtection="1">
      <alignment horizontal="left"/>
      <protection locked="0"/>
    </xf>
    <xf numFmtId="0" fontId="33" fillId="0" borderId="60" xfId="1" applyFont="1" applyBorder="1" applyAlignment="1" applyProtection="1">
      <alignment horizontal="center" vertical="center" wrapText="1"/>
    </xf>
    <xf numFmtId="0" fontId="33" fillId="0" borderId="26" xfId="1" applyFont="1" applyBorder="1" applyAlignment="1" applyProtection="1">
      <alignment horizontal="center" vertical="center" wrapText="1"/>
    </xf>
    <xf numFmtId="0" fontId="33" fillId="0" borderId="61" xfId="1" applyFont="1" applyBorder="1" applyAlignment="1" applyProtection="1">
      <alignment horizontal="center" vertical="center" wrapText="1"/>
    </xf>
    <xf numFmtId="0" fontId="30" fillId="0" borderId="24" xfId="1" applyBorder="1" applyAlignment="1" applyProtection="1">
      <alignment horizontal="center" vertical="center" wrapText="1"/>
    </xf>
    <xf numFmtId="0" fontId="30" fillId="0" borderId="45" xfId="1" applyBorder="1" applyAlignment="1" applyProtection="1">
      <alignment horizontal="center" vertical="center" wrapText="1"/>
    </xf>
    <xf numFmtId="0" fontId="30" fillId="0" borderId="22" xfId="1" applyBorder="1" applyAlignment="1" applyProtection="1">
      <alignment horizontal="center" vertical="center" wrapText="1"/>
    </xf>
    <xf numFmtId="0" fontId="15" fillId="0" borderId="62" xfId="1" applyFont="1" applyBorder="1" applyAlignment="1" applyProtection="1">
      <alignment horizontal="center" vertical="center" wrapText="1"/>
    </xf>
    <xf numFmtId="0" fontId="15" fillId="0" borderId="23" xfId="1" applyFont="1" applyBorder="1" applyAlignment="1" applyProtection="1">
      <alignment horizontal="center" vertical="center" wrapText="1"/>
    </xf>
    <xf numFmtId="0" fontId="15" fillId="0" borderId="60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</xf>
    <xf numFmtId="0" fontId="15" fillId="0" borderId="61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45" xfId="1" applyFont="1" applyBorder="1" applyAlignment="1" applyProtection="1">
      <alignment horizontal="center" vertical="center"/>
    </xf>
    <xf numFmtId="0" fontId="15" fillId="0" borderId="22" xfId="1" applyFont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/>
    </xf>
    <xf numFmtId="0" fontId="15" fillId="0" borderId="25" xfId="1" applyFont="1" applyBorder="1" applyAlignment="1" applyProtection="1">
      <alignment horizontal="center"/>
    </xf>
    <xf numFmtId="0" fontId="15" fillId="0" borderId="13" xfId="1" applyFont="1" applyBorder="1" applyAlignment="1" applyProtection="1">
      <alignment horizontal="center"/>
    </xf>
    <xf numFmtId="0" fontId="30" fillId="0" borderId="12" xfId="1" applyBorder="1" applyAlignment="1" applyProtection="1">
      <alignment horizontal="center"/>
    </xf>
    <xf numFmtId="0" fontId="30" fillId="0" borderId="25" xfId="1" applyBorder="1" applyAlignment="1" applyProtection="1">
      <alignment horizontal="center"/>
    </xf>
    <xf numFmtId="0" fontId="30" fillId="0" borderId="13" xfId="1" applyBorder="1" applyAlignment="1" applyProtection="1">
      <alignment horizontal="center"/>
    </xf>
    <xf numFmtId="0" fontId="33" fillId="0" borderId="5" xfId="1" applyFont="1" applyBorder="1" applyAlignment="1" applyProtection="1">
      <alignment horizontal="center" vertical="center"/>
    </xf>
    <xf numFmtId="0" fontId="32" fillId="0" borderId="5" xfId="1" applyFont="1" applyBorder="1" applyAlignment="1" applyProtection="1">
      <alignment horizontal="center" vertical="center"/>
    </xf>
    <xf numFmtId="0" fontId="15" fillId="0" borderId="13" xfId="1" applyFont="1" applyBorder="1" applyAlignment="1" applyProtection="1"/>
    <xf numFmtId="0" fontId="31" fillId="0" borderId="5" xfId="1" applyFont="1" applyBorder="1" applyAlignment="1" applyProtection="1">
      <alignment horizontal="center" vertical="center"/>
    </xf>
    <xf numFmtId="0" fontId="30" fillId="0" borderId="13" xfId="1" applyBorder="1" applyAlignment="1" applyProtection="1">
      <alignment horizontal="center" vertical="center" wrapText="1"/>
    </xf>
    <xf numFmtId="0" fontId="31" fillId="0" borderId="5" xfId="1" applyFont="1" applyBorder="1" applyAlignment="1" applyProtection="1">
      <alignment horizontal="center" vertical="center" wrapText="1"/>
    </xf>
    <xf numFmtId="0" fontId="21" fillId="0" borderId="55" xfId="0" applyFont="1" applyBorder="1" applyAlignment="1">
      <alignment horizontal="left" vertical="top"/>
    </xf>
    <xf numFmtId="0" fontId="21" fillId="0" borderId="56" xfId="0" applyFont="1" applyBorder="1" applyAlignment="1">
      <alignment horizontal="left" vertical="top"/>
    </xf>
    <xf numFmtId="0" fontId="21" fillId="0" borderId="57" xfId="0" applyFont="1" applyBorder="1" applyAlignment="1">
      <alignment horizontal="left" vertical="top"/>
    </xf>
    <xf numFmtId="0" fontId="13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NumberFormat="1" applyFont="1" applyBorder="1" applyAlignment="1">
      <alignment horizontal="left" vertical="center"/>
    </xf>
    <xf numFmtId="0" fontId="21" fillId="0" borderId="50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49" xfId="0" applyFont="1" applyBorder="1" applyAlignment="1">
      <alignment horizontal="right" vertical="center"/>
    </xf>
    <xf numFmtId="0" fontId="21" fillId="0" borderId="53" xfId="0" applyFont="1" applyBorder="1" applyAlignment="1">
      <alignment horizontal="right" vertical="center"/>
    </xf>
    <xf numFmtId="0" fontId="21" fillId="0" borderId="51" xfId="0" applyFont="1" applyBorder="1" applyAlignment="1">
      <alignment horizontal="righ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51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47" fillId="0" borderId="12" xfId="1" applyFont="1" applyBorder="1" applyAlignment="1" applyProtection="1">
      <alignment horizontal="left" vertical="center"/>
      <protection locked="0"/>
    </xf>
    <xf numFmtId="0" fontId="47" fillId="0" borderId="25" xfId="1" applyFont="1" applyBorder="1" applyAlignment="1" applyProtection="1">
      <alignment horizontal="left" vertical="center"/>
      <protection locked="0"/>
    </xf>
    <xf numFmtId="0" fontId="47" fillId="0" borderId="13" xfId="1" applyFont="1" applyBorder="1" applyAlignment="1" applyProtection="1">
      <alignment horizontal="left" vertical="center"/>
      <protection locked="0"/>
    </xf>
    <xf numFmtId="0" fontId="31" fillId="0" borderId="12" xfId="1" applyFont="1" applyBorder="1" applyAlignment="1" applyProtection="1">
      <alignment horizontal="left" vertical="center" wrapText="1" shrinkToFit="1"/>
    </xf>
    <xf numFmtId="0" fontId="31" fillId="0" borderId="25" xfId="1" applyFont="1" applyBorder="1" applyAlignment="1" applyProtection="1">
      <alignment horizontal="left" vertical="center" wrapText="1" shrinkToFit="1"/>
    </xf>
    <xf numFmtId="0" fontId="31" fillId="0" borderId="13" xfId="1" applyFont="1" applyBorder="1" applyAlignment="1" applyProtection="1">
      <alignment horizontal="left" vertical="center" wrapText="1" shrinkToFit="1"/>
    </xf>
    <xf numFmtId="0" fontId="24" fillId="0" borderId="45" xfId="0" applyFont="1" applyBorder="1" applyAlignment="1">
      <alignment horizontal="center" vertical="center"/>
    </xf>
    <xf numFmtId="0" fontId="33" fillId="0" borderId="60" xfId="1" applyFont="1" applyBorder="1" applyAlignment="1" applyProtection="1">
      <alignment horizontal="center" vertical="center"/>
    </xf>
    <xf numFmtId="0" fontId="33" fillId="0" borderId="26" xfId="1" applyFont="1" applyBorder="1" applyAlignment="1" applyProtection="1">
      <alignment horizontal="center" vertical="center"/>
    </xf>
    <xf numFmtId="0" fontId="33" fillId="0" borderId="61" xfId="1" applyFont="1" applyBorder="1" applyAlignment="1" applyProtection="1">
      <alignment horizontal="center" vertical="center"/>
    </xf>
    <xf numFmtId="0" fontId="33" fillId="0" borderId="64" xfId="1" applyFont="1" applyBorder="1" applyAlignment="1" applyProtection="1">
      <alignment horizontal="center" vertical="center"/>
    </xf>
    <xf numFmtId="0" fontId="33" fillId="0" borderId="0" xfId="1" applyFont="1" applyBorder="1" applyAlignment="1" applyProtection="1">
      <alignment horizontal="center" vertical="center"/>
    </xf>
    <xf numFmtId="0" fontId="33" fillId="0" borderId="77" xfId="1" applyFont="1" applyBorder="1" applyAlignment="1" applyProtection="1">
      <alignment horizontal="center" vertical="center"/>
    </xf>
    <xf numFmtId="0" fontId="33" fillId="0" borderId="24" xfId="1" applyFont="1" applyBorder="1" applyAlignment="1" applyProtection="1">
      <alignment horizontal="center" vertical="center"/>
    </xf>
    <xf numFmtId="0" fontId="33" fillId="0" borderId="45" xfId="1" applyFont="1" applyBorder="1" applyAlignment="1" applyProtection="1">
      <alignment horizontal="center" vertical="center"/>
    </xf>
    <xf numFmtId="0" fontId="33" fillId="0" borderId="22" xfId="1" applyFont="1" applyBorder="1" applyAlignment="1" applyProtection="1">
      <alignment horizontal="center" vertical="center"/>
    </xf>
    <xf numFmtId="0" fontId="0" fillId="0" borderId="20" xfId="0" applyBorder="1" applyAlignment="1">
      <alignment horizontal="right"/>
    </xf>
    <xf numFmtId="0" fontId="1" fillId="0" borderId="20" xfId="0" applyFont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43" fillId="0" borderId="66" xfId="0" applyFont="1" applyBorder="1" applyAlignment="1">
      <alignment horizontal="center" vertical="center" textRotation="90"/>
    </xf>
    <xf numFmtId="0" fontId="43" fillId="0" borderId="69" xfId="0" applyFont="1" applyBorder="1" applyAlignment="1">
      <alignment horizontal="center" vertical="center" textRotation="90"/>
    </xf>
    <xf numFmtId="0" fontId="43" fillId="0" borderId="71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30" fillId="0" borderId="12" xfId="1" applyBorder="1" applyAlignment="1">
      <alignment horizontal="left"/>
    </xf>
    <xf numFmtId="0" fontId="30" fillId="0" borderId="25" xfId="1" applyBorder="1" applyAlignment="1">
      <alignment horizontal="left"/>
    </xf>
    <xf numFmtId="0" fontId="30" fillId="0" borderId="13" xfId="1" applyBorder="1" applyAlignment="1">
      <alignment horizontal="left"/>
    </xf>
    <xf numFmtId="0" fontId="31" fillId="0" borderId="60" xfId="1" applyFont="1" applyBorder="1" applyAlignment="1">
      <alignment horizontal="center" vertical="center" wrapText="1" shrinkToFit="1"/>
    </xf>
    <xf numFmtId="0" fontId="31" fillId="0" borderId="26" xfId="1" applyFont="1" applyBorder="1" applyAlignment="1">
      <alignment horizontal="center" vertical="center" wrapText="1" shrinkToFit="1"/>
    </xf>
    <xf numFmtId="0" fontId="31" fillId="0" borderId="61" xfId="1" applyFont="1" applyBorder="1" applyAlignment="1">
      <alignment horizontal="center" vertical="center" wrapText="1" shrinkToFit="1"/>
    </xf>
    <xf numFmtId="0" fontId="31" fillId="0" borderId="24" xfId="1" applyFont="1" applyBorder="1" applyAlignment="1">
      <alignment horizontal="center" vertical="center" wrapText="1" shrinkToFit="1"/>
    </xf>
    <xf numFmtId="0" fontId="31" fillId="0" borderId="45" xfId="1" applyFont="1" applyBorder="1" applyAlignment="1">
      <alignment horizontal="center" vertical="center" wrapText="1" shrinkToFit="1"/>
    </xf>
    <xf numFmtId="0" fontId="31" fillId="0" borderId="22" xfId="1" applyFont="1" applyBorder="1" applyAlignment="1">
      <alignment horizontal="center" vertical="center" wrapText="1" shrinkToFit="1"/>
    </xf>
    <xf numFmtId="0" fontId="31" fillId="0" borderId="12" xfId="1" applyFont="1" applyBorder="1" applyAlignment="1">
      <alignment horizontal="center" vertical="center" wrapText="1" shrinkToFit="1"/>
    </xf>
    <xf numFmtId="0" fontId="31" fillId="0" borderId="25" xfId="1" applyFont="1" applyBorder="1" applyAlignment="1">
      <alignment horizontal="center" vertical="center" wrapText="1" shrinkToFit="1"/>
    </xf>
    <xf numFmtId="0" fontId="31" fillId="0" borderId="13" xfId="1" applyFont="1" applyBorder="1" applyAlignment="1">
      <alignment horizontal="center" vertical="center" wrapText="1" shrinkToFit="1"/>
    </xf>
    <xf numFmtId="0" fontId="32" fillId="0" borderId="25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25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3" fillId="0" borderId="5" xfId="1" applyFont="1" applyBorder="1" applyAlignment="1">
      <alignment horizontal="center" vertical="center"/>
    </xf>
    <xf numFmtId="0" fontId="30" fillId="0" borderId="25" xfId="1" applyBorder="1" applyAlignment="1">
      <alignment horizontal="center"/>
    </xf>
    <xf numFmtId="0" fontId="30" fillId="0" borderId="13" xfId="1" applyBorder="1" applyAlignment="1">
      <alignment horizontal="center"/>
    </xf>
    <xf numFmtId="0" fontId="30" fillId="0" borderId="12" xfId="1" applyBorder="1" applyAlignment="1">
      <alignment horizontal="center"/>
    </xf>
    <xf numFmtId="0" fontId="15" fillId="0" borderId="6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61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33" fillId="0" borderId="60" xfId="1" applyFont="1" applyBorder="1" applyAlignment="1">
      <alignment horizontal="center" vertical="center" wrapText="1"/>
    </xf>
    <xf numFmtId="0" fontId="33" fillId="0" borderId="26" xfId="1" applyFont="1" applyBorder="1" applyAlignment="1">
      <alignment horizontal="center" vertical="center" wrapText="1"/>
    </xf>
    <xf numFmtId="0" fontId="33" fillId="0" borderId="61" xfId="1" applyFont="1" applyBorder="1" applyAlignment="1">
      <alignment horizontal="center" vertical="center" wrapText="1"/>
    </xf>
    <xf numFmtId="0" fontId="30" fillId="0" borderId="24" xfId="1" applyBorder="1" applyAlignment="1">
      <alignment horizontal="center" vertical="center" wrapText="1"/>
    </xf>
    <xf numFmtId="0" fontId="30" fillId="0" borderId="45" xfId="1" applyBorder="1" applyAlignment="1">
      <alignment horizontal="center" vertical="center" wrapText="1"/>
    </xf>
    <xf numFmtId="0" fontId="30" fillId="0" borderId="22" xfId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15" fillId="0" borderId="63" xfId="1" applyFont="1" applyBorder="1" applyAlignment="1">
      <alignment horizontal="center" vertical="center" wrapText="1"/>
    </xf>
    <xf numFmtId="0" fontId="34" fillId="0" borderId="25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32" fillId="0" borderId="64" xfId="1" applyFont="1" applyBorder="1" applyAlignment="1">
      <alignment horizontal="center" vertical="center" wrapText="1"/>
    </xf>
    <xf numFmtId="0" fontId="32" fillId="0" borderId="26" xfId="1" applyFont="1" applyBorder="1" applyAlignment="1">
      <alignment horizontal="center" vertical="center" wrapText="1"/>
    </xf>
    <xf numFmtId="0" fontId="32" fillId="0" borderId="61" xfId="1" applyFont="1" applyBorder="1" applyAlignment="1">
      <alignment horizontal="center" vertical="center" wrapText="1"/>
    </xf>
    <xf numFmtId="0" fontId="32" fillId="0" borderId="24" xfId="1" applyFont="1" applyBorder="1" applyAlignment="1">
      <alignment horizontal="center" vertical="center" wrapText="1"/>
    </xf>
    <xf numFmtId="0" fontId="32" fillId="0" borderId="45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 wrapText="1"/>
    </xf>
    <xf numFmtId="0" fontId="33" fillId="0" borderId="12" xfId="1" applyFont="1" applyBorder="1" applyAlignment="1">
      <alignment horizontal="center" vertical="center"/>
    </xf>
    <xf numFmtId="0" fontId="33" fillId="0" borderId="25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Bueno" xfId="2"/>
    <cellStyle name="Encabezado 1" xfId="3"/>
    <cellStyle name="Normal" xfId="0" builtinId="0"/>
    <cellStyle name="Normal 2" xfId="1"/>
  </cellStyles>
  <dxfs count="17"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BABABA"/>
      <color rgb="FF000000"/>
      <color rgb="FF5F5F5F"/>
      <color rgb="FF43FF43"/>
      <color rgb="FF33FF33"/>
      <color rgb="FF66FF66"/>
      <color rgb="FF00FF00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28663</xdr:colOff>
      <xdr:row>14</xdr:row>
      <xdr:rowOff>1795</xdr:rowOff>
    </xdr:from>
    <xdr:to>
      <xdr:col>19</xdr:col>
      <xdr:colOff>151466</xdr:colOff>
      <xdr:row>17</xdr:row>
      <xdr:rowOff>167220</xdr:rowOff>
    </xdr:to>
    <xdr:pic>
      <xdr:nvPicPr>
        <xdr:cNvPr id="4" name="3 Imagen" descr="EN_PRACTICAS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0004046">
          <a:off x="6867613" y="2897395"/>
          <a:ext cx="5380603" cy="708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20329</xdr:colOff>
      <xdr:row>14</xdr:row>
      <xdr:rowOff>38351</xdr:rowOff>
    </xdr:from>
    <xdr:to>
      <xdr:col>13</xdr:col>
      <xdr:colOff>605259</xdr:colOff>
      <xdr:row>19</xdr:row>
      <xdr:rowOff>5569</xdr:rowOff>
    </xdr:to>
    <xdr:pic>
      <xdr:nvPicPr>
        <xdr:cNvPr id="3" name="2 Imagen" descr="EN_PRACTICAS-removebg-previ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20004046">
          <a:off x="20329" y="2933951"/>
          <a:ext cx="6576155" cy="865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23"/>
  <sheetViews>
    <sheetView workbookViewId="0">
      <selection activeCell="B12" sqref="B12"/>
    </sheetView>
  </sheetViews>
  <sheetFormatPr baseColWidth="10" defaultRowHeight="12.75"/>
  <cols>
    <col min="1" max="1" width="1.7109375" style="25" customWidth="1"/>
    <col min="2" max="2" width="15.42578125" style="25" customWidth="1"/>
    <col min="3" max="4" width="7.42578125" style="25" customWidth="1"/>
    <col min="5" max="5" width="15.42578125" style="25" customWidth="1"/>
    <col min="6" max="6" width="6.85546875" style="25" customWidth="1"/>
    <col min="7" max="7" width="15.42578125" style="25" customWidth="1"/>
    <col min="8" max="8" width="14.85546875" style="25" customWidth="1"/>
    <col min="9" max="9" width="1.7109375" customWidth="1"/>
    <col min="10" max="10" width="1.7109375" style="25" customWidth="1"/>
    <col min="11" max="11" width="15.42578125" style="25" customWidth="1"/>
    <col min="12" max="13" width="7.42578125" style="25" customWidth="1"/>
    <col min="14" max="14" width="15.42578125" style="25" customWidth="1"/>
    <col min="15" max="15" width="6.85546875" style="25" customWidth="1"/>
    <col min="16" max="16" width="15.42578125" style="25" customWidth="1"/>
    <col min="17" max="17" width="14.85546875" style="25" customWidth="1"/>
    <col min="18" max="18" width="1.7109375" customWidth="1"/>
  </cols>
  <sheetData>
    <row r="1" spans="1:18">
      <c r="A1" s="47"/>
      <c r="B1" s="47"/>
      <c r="C1" s="47"/>
      <c r="D1" s="47"/>
      <c r="E1" s="47"/>
      <c r="F1" s="47"/>
      <c r="G1" s="47"/>
      <c r="H1" s="47"/>
      <c r="I1" s="48"/>
      <c r="J1" s="35"/>
      <c r="K1" s="67"/>
      <c r="L1" s="67"/>
      <c r="M1" s="67"/>
      <c r="N1" s="67"/>
      <c r="O1" s="67"/>
      <c r="P1" s="67"/>
      <c r="Q1" s="67"/>
      <c r="R1" s="25"/>
    </row>
    <row r="2" spans="1:18" ht="20.25" customHeight="1">
      <c r="A2" s="47"/>
      <c r="B2" s="43" t="s">
        <v>27</v>
      </c>
      <c r="C2" s="155" t="s">
        <v>50</v>
      </c>
      <c r="D2" s="156"/>
      <c r="E2" s="43" t="s">
        <v>27</v>
      </c>
      <c r="F2" s="44"/>
      <c r="G2" s="43" t="s">
        <v>27</v>
      </c>
      <c r="H2" s="43" t="s">
        <v>50</v>
      </c>
      <c r="I2" s="48"/>
      <c r="J2" s="35"/>
      <c r="K2" s="68" t="s">
        <v>27</v>
      </c>
      <c r="L2" s="166" t="s">
        <v>50</v>
      </c>
      <c r="M2" s="167"/>
      <c r="N2" s="68" t="s">
        <v>27</v>
      </c>
      <c r="O2" s="69"/>
      <c r="P2" s="68" t="s">
        <v>27</v>
      </c>
      <c r="Q2" s="68" t="s">
        <v>50</v>
      </c>
      <c r="R2" s="25"/>
    </row>
    <row r="3" spans="1:18" ht="20.25">
      <c r="A3" s="99">
        <f>C3</f>
        <v>1</v>
      </c>
      <c r="B3" s="51" t="s">
        <v>51</v>
      </c>
      <c r="C3" s="52">
        <v>1</v>
      </c>
      <c r="D3" s="52">
        <v>30</v>
      </c>
      <c r="E3" s="53">
        <v>2374</v>
      </c>
      <c r="F3" s="98">
        <f>H3</f>
        <v>1971</v>
      </c>
      <c r="G3" s="53">
        <v>3246</v>
      </c>
      <c r="H3" s="52">
        <v>1971</v>
      </c>
      <c r="I3" s="48"/>
      <c r="J3" s="35"/>
      <c r="K3" s="70" t="str">
        <f>IF(B3="","",B3)</f>
        <v>FURGONETA</v>
      </c>
      <c r="L3" s="71">
        <f>IF(C3="","",C3)</f>
        <v>1</v>
      </c>
      <c r="M3" s="71">
        <f>IF(D3="","",D3)</f>
        <v>30</v>
      </c>
      <c r="N3" s="72">
        <f>IF(E3="","",E3)</f>
        <v>2374</v>
      </c>
      <c r="O3" s="69"/>
      <c r="P3" s="72">
        <f>IF(G3="","",G3)</f>
        <v>3246</v>
      </c>
      <c r="Q3" s="71">
        <f>IF(H3="","",H3)</f>
        <v>1971</v>
      </c>
      <c r="R3" s="25"/>
    </row>
    <row r="4" spans="1:18" ht="20.25">
      <c r="A4" s="99">
        <f t="shared" ref="A4:A19" si="0">C4</f>
        <v>2</v>
      </c>
      <c r="B4" s="54">
        <v>1976</v>
      </c>
      <c r="C4" s="52">
        <v>2</v>
      </c>
      <c r="D4" s="52">
        <v>29</v>
      </c>
      <c r="E4" s="53">
        <v>3238</v>
      </c>
      <c r="F4" s="98">
        <f t="shared" ref="F4:F20" si="1">H4</f>
        <v>1970</v>
      </c>
      <c r="G4" s="53">
        <v>2400</v>
      </c>
      <c r="H4" s="52">
        <v>1970</v>
      </c>
      <c r="I4" s="48"/>
      <c r="J4" s="35"/>
      <c r="K4" s="73">
        <f t="shared" ref="K4:K19" si="2">IF(B4="","",B4)</f>
        <v>1976</v>
      </c>
      <c r="L4" s="71">
        <f t="shared" ref="L4:L19" si="3">IF(C4="","",C4)</f>
        <v>2</v>
      </c>
      <c r="M4" s="71">
        <f t="shared" ref="M4:M19" si="4">IF(D4="","",D4)</f>
        <v>29</v>
      </c>
      <c r="N4" s="72">
        <f t="shared" ref="N4:N19" si="5">IF(E4="","",E4)</f>
        <v>3238</v>
      </c>
      <c r="O4" s="69"/>
      <c r="P4" s="72">
        <f t="shared" ref="P4:P21" si="6">IF(G4="","",G4)</f>
        <v>2400</v>
      </c>
      <c r="Q4" s="71">
        <f t="shared" ref="Q4:Q21" si="7">IF(H4="","",H4)</f>
        <v>1970</v>
      </c>
      <c r="R4" s="25"/>
    </row>
    <row r="5" spans="1:18" ht="20.25">
      <c r="A5" s="99">
        <f t="shared" si="0"/>
        <v>3</v>
      </c>
      <c r="B5" s="53">
        <v>1986</v>
      </c>
      <c r="C5" s="52">
        <v>3</v>
      </c>
      <c r="D5" s="52">
        <v>28</v>
      </c>
      <c r="E5" s="53">
        <v>3310</v>
      </c>
      <c r="F5" s="98">
        <f t="shared" si="1"/>
        <v>1966</v>
      </c>
      <c r="G5" s="53">
        <v>3277</v>
      </c>
      <c r="H5" s="52">
        <v>1966</v>
      </c>
      <c r="I5" s="48"/>
      <c r="J5" s="35"/>
      <c r="K5" s="72">
        <f t="shared" si="2"/>
        <v>1986</v>
      </c>
      <c r="L5" s="71">
        <f t="shared" si="3"/>
        <v>3</v>
      </c>
      <c r="M5" s="71">
        <f t="shared" si="4"/>
        <v>28</v>
      </c>
      <c r="N5" s="72">
        <f t="shared" si="5"/>
        <v>3310</v>
      </c>
      <c r="O5" s="69"/>
      <c r="P5" s="72">
        <f t="shared" si="6"/>
        <v>3277</v>
      </c>
      <c r="Q5" s="71">
        <f t="shared" si="7"/>
        <v>1966</v>
      </c>
      <c r="R5" s="25"/>
    </row>
    <row r="6" spans="1:18" ht="20.25">
      <c r="A6" s="99">
        <f t="shared" si="0"/>
        <v>4</v>
      </c>
      <c r="B6" s="53">
        <v>3240</v>
      </c>
      <c r="C6" s="52">
        <v>4</v>
      </c>
      <c r="D6" s="52">
        <v>27</v>
      </c>
      <c r="E6" s="53">
        <v>2424</v>
      </c>
      <c r="F6" s="98">
        <f t="shared" si="1"/>
        <v>1969</v>
      </c>
      <c r="G6" s="53">
        <v>886</v>
      </c>
      <c r="H6" s="52">
        <v>1969</v>
      </c>
      <c r="I6" s="48"/>
      <c r="J6" s="35"/>
      <c r="K6" s="72">
        <f>IF(B6="","",B6)</f>
        <v>3240</v>
      </c>
      <c r="L6" s="71">
        <f t="shared" si="3"/>
        <v>4</v>
      </c>
      <c r="M6" s="71">
        <f t="shared" si="4"/>
        <v>27</v>
      </c>
      <c r="N6" s="72">
        <f t="shared" si="5"/>
        <v>2424</v>
      </c>
      <c r="O6" s="69"/>
      <c r="P6" s="72">
        <f t="shared" si="6"/>
        <v>886</v>
      </c>
      <c r="Q6" s="71">
        <f t="shared" si="7"/>
        <v>1969</v>
      </c>
      <c r="R6" s="25"/>
    </row>
    <row r="7" spans="1:18" ht="20.25">
      <c r="A7" s="99">
        <f t="shared" si="0"/>
        <v>5</v>
      </c>
      <c r="B7" s="53">
        <v>3566</v>
      </c>
      <c r="C7" s="52">
        <v>5</v>
      </c>
      <c r="D7" s="52">
        <v>26</v>
      </c>
      <c r="E7" s="53">
        <v>2332</v>
      </c>
      <c r="F7" s="98">
        <f t="shared" si="1"/>
        <v>1962</v>
      </c>
      <c r="G7" s="53">
        <v>3168</v>
      </c>
      <c r="H7" s="52">
        <v>1962</v>
      </c>
      <c r="I7" s="48"/>
      <c r="J7" s="35"/>
      <c r="K7" s="72">
        <f t="shared" si="2"/>
        <v>3566</v>
      </c>
      <c r="L7" s="71">
        <f t="shared" si="3"/>
        <v>5</v>
      </c>
      <c r="M7" s="71">
        <f t="shared" si="4"/>
        <v>26</v>
      </c>
      <c r="N7" s="72">
        <f t="shared" si="5"/>
        <v>2332</v>
      </c>
      <c r="O7" s="69"/>
      <c r="P7" s="72">
        <f t="shared" si="6"/>
        <v>3168</v>
      </c>
      <c r="Q7" s="71">
        <f t="shared" si="7"/>
        <v>1962</v>
      </c>
      <c r="R7" s="25"/>
    </row>
    <row r="8" spans="1:18" ht="20.25">
      <c r="A8" s="99">
        <f t="shared" si="0"/>
        <v>6</v>
      </c>
      <c r="B8" s="53">
        <v>3782</v>
      </c>
      <c r="C8" s="52">
        <v>6</v>
      </c>
      <c r="D8" s="52">
        <v>25</v>
      </c>
      <c r="E8" s="53">
        <v>3862</v>
      </c>
      <c r="F8" s="98">
        <f t="shared" si="1"/>
        <v>2305</v>
      </c>
      <c r="G8" s="53">
        <v>2368</v>
      </c>
      <c r="H8" s="52">
        <v>2305</v>
      </c>
      <c r="I8" s="48"/>
      <c r="J8" s="35"/>
      <c r="K8" s="72">
        <f t="shared" si="2"/>
        <v>3782</v>
      </c>
      <c r="L8" s="71">
        <f t="shared" si="3"/>
        <v>6</v>
      </c>
      <c r="M8" s="71">
        <f t="shared" si="4"/>
        <v>25</v>
      </c>
      <c r="N8" s="72">
        <f t="shared" si="5"/>
        <v>3862</v>
      </c>
      <c r="O8" s="69"/>
      <c r="P8" s="72">
        <f t="shared" si="6"/>
        <v>2368</v>
      </c>
      <c r="Q8" s="71">
        <f t="shared" si="7"/>
        <v>2305</v>
      </c>
      <c r="R8" s="25"/>
    </row>
    <row r="9" spans="1:18" ht="20.25">
      <c r="A9" s="99">
        <f t="shared" si="0"/>
        <v>7</v>
      </c>
      <c r="B9" s="53">
        <v>1815</v>
      </c>
      <c r="C9" s="52">
        <v>7</v>
      </c>
      <c r="D9" s="52">
        <v>24</v>
      </c>
      <c r="E9" s="53">
        <v>1990</v>
      </c>
      <c r="F9" s="98">
        <f t="shared" si="1"/>
        <v>1984</v>
      </c>
      <c r="G9" s="53">
        <v>1984</v>
      </c>
      <c r="H9" s="52">
        <v>1984</v>
      </c>
      <c r="I9" s="48"/>
      <c r="J9" s="35"/>
      <c r="K9" s="72">
        <f t="shared" si="2"/>
        <v>1815</v>
      </c>
      <c r="L9" s="71">
        <f t="shared" si="3"/>
        <v>7</v>
      </c>
      <c r="M9" s="71">
        <f t="shared" si="4"/>
        <v>24</v>
      </c>
      <c r="N9" s="72">
        <f t="shared" si="5"/>
        <v>1990</v>
      </c>
      <c r="O9" s="69"/>
      <c r="P9" s="72">
        <f t="shared" si="6"/>
        <v>1984</v>
      </c>
      <c r="Q9" s="71">
        <f t="shared" si="7"/>
        <v>1984</v>
      </c>
      <c r="R9" s="25"/>
    </row>
    <row r="10" spans="1:18" ht="20.25">
      <c r="A10" s="99">
        <f t="shared" si="0"/>
        <v>8</v>
      </c>
      <c r="B10" s="53">
        <v>1817</v>
      </c>
      <c r="C10" s="52">
        <v>8</v>
      </c>
      <c r="D10" s="52">
        <v>23</v>
      </c>
      <c r="E10" s="53">
        <v>1994</v>
      </c>
      <c r="F10" s="98">
        <f t="shared" si="1"/>
        <v>1972</v>
      </c>
      <c r="G10" s="53">
        <v>3554</v>
      </c>
      <c r="H10" s="52">
        <v>1972</v>
      </c>
      <c r="I10" s="48"/>
      <c r="J10" s="35"/>
      <c r="K10" s="72">
        <f t="shared" si="2"/>
        <v>1817</v>
      </c>
      <c r="L10" s="71">
        <f t="shared" si="3"/>
        <v>8</v>
      </c>
      <c r="M10" s="71">
        <f t="shared" si="4"/>
        <v>23</v>
      </c>
      <c r="N10" s="72">
        <f t="shared" si="5"/>
        <v>1994</v>
      </c>
      <c r="O10" s="69"/>
      <c r="P10" s="72">
        <f t="shared" si="6"/>
        <v>3554</v>
      </c>
      <c r="Q10" s="71">
        <f t="shared" si="7"/>
        <v>1972</v>
      </c>
      <c r="R10" s="25"/>
    </row>
    <row r="11" spans="1:18" ht="20.25">
      <c r="A11" s="99">
        <f t="shared" si="0"/>
        <v>9</v>
      </c>
      <c r="B11" s="53">
        <v>3248</v>
      </c>
      <c r="C11" s="52">
        <v>9</v>
      </c>
      <c r="D11" s="52">
        <v>22</v>
      </c>
      <c r="E11" s="53">
        <v>3860</v>
      </c>
      <c r="F11" s="98">
        <f t="shared" si="1"/>
        <v>1968</v>
      </c>
      <c r="G11" s="53">
        <v>2370</v>
      </c>
      <c r="H11" s="52">
        <v>1968</v>
      </c>
      <c r="I11" s="48"/>
      <c r="J11" s="35"/>
      <c r="K11" s="72">
        <f t="shared" si="2"/>
        <v>3248</v>
      </c>
      <c r="L11" s="71">
        <f t="shared" si="3"/>
        <v>9</v>
      </c>
      <c r="M11" s="71">
        <f t="shared" si="4"/>
        <v>22</v>
      </c>
      <c r="N11" s="72">
        <f t="shared" si="5"/>
        <v>3860</v>
      </c>
      <c r="O11" s="69"/>
      <c r="P11" s="72">
        <f t="shared" si="6"/>
        <v>2370</v>
      </c>
      <c r="Q11" s="71">
        <f t="shared" si="7"/>
        <v>1968</v>
      </c>
      <c r="R11" s="25"/>
    </row>
    <row r="12" spans="1:18" ht="20.25">
      <c r="A12" s="99">
        <f t="shared" si="0"/>
        <v>10</v>
      </c>
      <c r="B12" s="53"/>
      <c r="C12" s="52">
        <v>10</v>
      </c>
      <c r="D12" s="52">
        <v>21</v>
      </c>
      <c r="E12" s="53">
        <v>1978</v>
      </c>
      <c r="F12" s="98">
        <f t="shared" si="1"/>
        <v>1973</v>
      </c>
      <c r="G12" s="53">
        <v>3312</v>
      </c>
      <c r="H12" s="52">
        <v>1973</v>
      </c>
      <c r="I12" s="48"/>
      <c r="J12" s="35"/>
      <c r="K12" s="72" t="str">
        <f t="shared" si="2"/>
        <v/>
      </c>
      <c r="L12" s="71">
        <f t="shared" si="3"/>
        <v>10</v>
      </c>
      <c r="M12" s="71">
        <f t="shared" si="4"/>
        <v>21</v>
      </c>
      <c r="N12" s="72">
        <f t="shared" si="5"/>
        <v>1978</v>
      </c>
      <c r="O12" s="69"/>
      <c r="P12" s="72">
        <f t="shared" si="6"/>
        <v>3312</v>
      </c>
      <c r="Q12" s="71">
        <f t="shared" si="7"/>
        <v>1973</v>
      </c>
      <c r="R12" s="25"/>
    </row>
    <row r="13" spans="1:18" ht="20.25">
      <c r="A13" s="99">
        <f t="shared" si="0"/>
        <v>11</v>
      </c>
      <c r="B13" s="53">
        <v>3279</v>
      </c>
      <c r="C13" s="52">
        <v>11</v>
      </c>
      <c r="D13" s="52">
        <v>20</v>
      </c>
      <c r="E13" s="53">
        <v>1996</v>
      </c>
      <c r="F13" s="98">
        <f t="shared" si="1"/>
        <v>1982</v>
      </c>
      <c r="G13" s="53">
        <v>1982</v>
      </c>
      <c r="H13" s="52">
        <v>1982</v>
      </c>
      <c r="I13" s="48"/>
      <c r="J13" s="35"/>
      <c r="K13" s="72">
        <f t="shared" si="2"/>
        <v>3279</v>
      </c>
      <c r="L13" s="71">
        <f t="shared" si="3"/>
        <v>11</v>
      </c>
      <c r="M13" s="71">
        <f t="shared" si="4"/>
        <v>20</v>
      </c>
      <c r="N13" s="72">
        <f t="shared" si="5"/>
        <v>1996</v>
      </c>
      <c r="O13" s="69"/>
      <c r="P13" s="72">
        <f t="shared" si="6"/>
        <v>1982</v>
      </c>
      <c r="Q13" s="71">
        <f t="shared" si="7"/>
        <v>1982</v>
      </c>
      <c r="R13" s="25"/>
    </row>
    <row r="14" spans="1:18" ht="20.25">
      <c r="A14" s="99">
        <f t="shared" si="0"/>
        <v>12</v>
      </c>
      <c r="B14" s="53">
        <v>3281</v>
      </c>
      <c r="C14" s="52">
        <v>12</v>
      </c>
      <c r="D14" s="52">
        <v>19</v>
      </c>
      <c r="E14" s="53">
        <v>3308</v>
      </c>
      <c r="F14" s="98">
        <f t="shared" si="1"/>
        <v>1980</v>
      </c>
      <c r="G14" s="53">
        <v>3850</v>
      </c>
      <c r="H14" s="52">
        <v>1980</v>
      </c>
      <c r="I14" s="48"/>
      <c r="J14" s="35"/>
      <c r="K14" s="72">
        <f t="shared" si="2"/>
        <v>3281</v>
      </c>
      <c r="L14" s="71">
        <f t="shared" si="3"/>
        <v>12</v>
      </c>
      <c r="M14" s="71">
        <f t="shared" si="4"/>
        <v>19</v>
      </c>
      <c r="N14" s="72">
        <f t="shared" si="5"/>
        <v>3308</v>
      </c>
      <c r="O14" s="69"/>
      <c r="P14" s="72">
        <f t="shared" si="6"/>
        <v>3850</v>
      </c>
      <c r="Q14" s="71">
        <f t="shared" si="7"/>
        <v>1980</v>
      </c>
      <c r="R14" s="25"/>
    </row>
    <row r="15" spans="1:18" ht="20.25">
      <c r="A15" s="99">
        <f t="shared" si="0"/>
        <v>13</v>
      </c>
      <c r="B15" s="53">
        <v>3784</v>
      </c>
      <c r="C15" s="52">
        <v>13</v>
      </c>
      <c r="D15" s="52">
        <v>18</v>
      </c>
      <c r="E15" s="53">
        <v>2353</v>
      </c>
      <c r="F15" s="98">
        <f t="shared" si="1"/>
        <v>1963</v>
      </c>
      <c r="G15" s="53">
        <v>3234</v>
      </c>
      <c r="H15" s="52">
        <v>1963</v>
      </c>
      <c r="I15" s="48"/>
      <c r="J15" s="35"/>
      <c r="K15" s="72">
        <f t="shared" si="2"/>
        <v>3784</v>
      </c>
      <c r="L15" s="71">
        <f t="shared" si="3"/>
        <v>13</v>
      </c>
      <c r="M15" s="71">
        <f t="shared" si="4"/>
        <v>18</v>
      </c>
      <c r="N15" s="72">
        <f t="shared" si="5"/>
        <v>2353</v>
      </c>
      <c r="O15" s="69"/>
      <c r="P15" s="72">
        <f t="shared" si="6"/>
        <v>3234</v>
      </c>
      <c r="Q15" s="71">
        <f t="shared" si="7"/>
        <v>1963</v>
      </c>
      <c r="R15" s="25"/>
    </row>
    <row r="16" spans="1:18" ht="20.25">
      <c r="A16" s="99">
        <f t="shared" si="0"/>
        <v>14</v>
      </c>
      <c r="B16" s="53">
        <v>3564</v>
      </c>
      <c r="C16" s="52">
        <v>14</v>
      </c>
      <c r="D16" s="52">
        <v>17</v>
      </c>
      <c r="E16" s="53">
        <v>1502</v>
      </c>
      <c r="F16" s="98">
        <f t="shared" si="1"/>
        <v>1964</v>
      </c>
      <c r="G16" s="53">
        <v>3250</v>
      </c>
      <c r="H16" s="52">
        <v>1964</v>
      </c>
      <c r="I16" s="48"/>
      <c r="J16" s="35"/>
      <c r="K16" s="72">
        <f t="shared" si="2"/>
        <v>3564</v>
      </c>
      <c r="L16" s="71">
        <f t="shared" si="3"/>
        <v>14</v>
      </c>
      <c r="M16" s="71">
        <f t="shared" si="4"/>
        <v>17</v>
      </c>
      <c r="N16" s="72">
        <f t="shared" si="5"/>
        <v>1502</v>
      </c>
      <c r="O16" s="69"/>
      <c r="P16" s="72">
        <f t="shared" si="6"/>
        <v>3250</v>
      </c>
      <c r="Q16" s="71">
        <f t="shared" si="7"/>
        <v>1964</v>
      </c>
      <c r="R16" s="25"/>
    </row>
    <row r="17" spans="1:18" ht="20.25">
      <c r="A17" s="99">
        <f t="shared" si="0"/>
        <v>15</v>
      </c>
      <c r="B17" s="55">
        <v>3283</v>
      </c>
      <c r="C17" s="56">
        <v>15</v>
      </c>
      <c r="D17" s="56">
        <v>16</v>
      </c>
      <c r="E17" s="55">
        <v>3242</v>
      </c>
      <c r="F17" s="98">
        <f t="shared" si="1"/>
        <v>32</v>
      </c>
      <c r="G17" s="53">
        <v>3244</v>
      </c>
      <c r="H17" s="52">
        <v>32</v>
      </c>
      <c r="I17" s="48"/>
      <c r="J17" s="35"/>
      <c r="K17" s="74">
        <f t="shared" si="2"/>
        <v>3283</v>
      </c>
      <c r="L17" s="75">
        <f t="shared" si="3"/>
        <v>15</v>
      </c>
      <c r="M17" s="75">
        <f t="shared" si="4"/>
        <v>16</v>
      </c>
      <c r="N17" s="74">
        <f t="shared" si="5"/>
        <v>3242</v>
      </c>
      <c r="O17" s="69"/>
      <c r="P17" s="72">
        <f t="shared" si="6"/>
        <v>3244</v>
      </c>
      <c r="Q17" s="71">
        <f t="shared" si="7"/>
        <v>32</v>
      </c>
      <c r="R17" s="25"/>
    </row>
    <row r="18" spans="1:18" ht="20.25">
      <c r="A18" s="99" t="str">
        <f t="shared" si="0"/>
        <v>15A</v>
      </c>
      <c r="B18" s="53"/>
      <c r="C18" s="52" t="s">
        <v>58</v>
      </c>
      <c r="D18" s="52" t="s">
        <v>60</v>
      </c>
      <c r="E18" s="53">
        <v>3236</v>
      </c>
      <c r="F18" s="98">
        <f t="shared" si="1"/>
        <v>1961</v>
      </c>
      <c r="G18" s="53">
        <v>2736</v>
      </c>
      <c r="H18" s="52">
        <v>1961</v>
      </c>
      <c r="I18" s="48"/>
      <c r="J18" s="35"/>
      <c r="K18" s="72" t="str">
        <f t="shared" si="2"/>
        <v/>
      </c>
      <c r="L18" s="71" t="str">
        <f t="shared" si="3"/>
        <v>15A</v>
      </c>
      <c r="M18" s="71" t="str">
        <f t="shared" si="4"/>
        <v>16B</v>
      </c>
      <c r="N18" s="72">
        <f t="shared" si="5"/>
        <v>3236</v>
      </c>
      <c r="O18" s="69"/>
      <c r="P18" s="72">
        <f t="shared" si="6"/>
        <v>2736</v>
      </c>
      <c r="Q18" s="71">
        <f t="shared" si="7"/>
        <v>1961</v>
      </c>
      <c r="R18" s="25"/>
    </row>
    <row r="19" spans="1:18" ht="21" thickBot="1">
      <c r="A19" s="99" t="str">
        <f t="shared" si="0"/>
        <v>15B</v>
      </c>
      <c r="B19" s="55"/>
      <c r="C19" s="56" t="s">
        <v>59</v>
      </c>
      <c r="D19" s="56" t="s">
        <v>61</v>
      </c>
      <c r="E19" s="55">
        <v>1992</v>
      </c>
      <c r="F19" s="98">
        <f t="shared" si="1"/>
        <v>1958</v>
      </c>
      <c r="G19" s="53">
        <v>2398</v>
      </c>
      <c r="H19" s="52">
        <v>1958</v>
      </c>
      <c r="I19" s="48"/>
      <c r="J19" s="35"/>
      <c r="K19" s="74" t="str">
        <f t="shared" si="2"/>
        <v/>
      </c>
      <c r="L19" s="75" t="str">
        <f t="shared" si="3"/>
        <v>15B</v>
      </c>
      <c r="M19" s="75" t="str">
        <f t="shared" si="4"/>
        <v>16A</v>
      </c>
      <c r="N19" s="74">
        <f t="shared" si="5"/>
        <v>1992</v>
      </c>
      <c r="O19" s="69"/>
      <c r="P19" s="72">
        <f t="shared" si="6"/>
        <v>2398</v>
      </c>
      <c r="Q19" s="71">
        <f t="shared" si="7"/>
        <v>1958</v>
      </c>
      <c r="R19" s="25"/>
    </row>
    <row r="20" spans="1:18" ht="20.25">
      <c r="A20" s="47"/>
      <c r="B20" s="157" t="s">
        <v>53</v>
      </c>
      <c r="C20" s="158"/>
      <c r="D20" s="158"/>
      <c r="E20" s="159"/>
      <c r="F20" s="98">
        <f t="shared" si="1"/>
        <v>27</v>
      </c>
      <c r="G20" s="43">
        <v>2649</v>
      </c>
      <c r="H20" s="45">
        <v>27</v>
      </c>
      <c r="I20" s="48"/>
      <c r="J20" s="35"/>
      <c r="K20" s="168" t="s">
        <v>53</v>
      </c>
      <c r="L20" s="169"/>
      <c r="M20" s="169"/>
      <c r="N20" s="170"/>
      <c r="O20" s="69"/>
      <c r="P20" s="68">
        <f t="shared" si="6"/>
        <v>2649</v>
      </c>
      <c r="Q20" s="76">
        <f t="shared" si="7"/>
        <v>27</v>
      </c>
      <c r="R20" s="25"/>
    </row>
    <row r="21" spans="1:18" ht="21" thickBot="1">
      <c r="A21" s="47"/>
      <c r="B21" s="160"/>
      <c r="C21" s="161"/>
      <c r="D21" s="161"/>
      <c r="E21" s="162"/>
      <c r="F21" s="44"/>
      <c r="G21" s="65" t="s">
        <v>75</v>
      </c>
      <c r="H21" s="46">
        <v>1954</v>
      </c>
      <c r="I21" s="48"/>
      <c r="J21" s="35"/>
      <c r="K21" s="171"/>
      <c r="L21" s="172"/>
      <c r="M21" s="172"/>
      <c r="N21" s="173"/>
      <c r="O21" s="69"/>
      <c r="P21" s="66" t="str">
        <f t="shared" si="6"/>
        <v>FURGO TALLER</v>
      </c>
      <c r="Q21" s="77">
        <f t="shared" si="7"/>
        <v>1954</v>
      </c>
      <c r="R21" s="25"/>
    </row>
    <row r="22" spans="1:18" ht="21" thickBot="1">
      <c r="A22" s="47"/>
      <c r="B22" s="163"/>
      <c r="C22" s="164"/>
      <c r="D22" s="164"/>
      <c r="E22" s="165"/>
      <c r="F22" s="44"/>
      <c r="G22" s="63" t="s">
        <v>53</v>
      </c>
      <c r="H22" s="64" t="s">
        <v>52</v>
      </c>
      <c r="I22" s="48"/>
      <c r="J22" s="35"/>
      <c r="K22" s="174"/>
      <c r="L22" s="175"/>
      <c r="M22" s="175"/>
      <c r="N22" s="176"/>
      <c r="O22" s="69"/>
      <c r="P22" s="78" t="str">
        <f t="shared" ref="P22" si="8">IF(G22="","",G22)</f>
        <v>CASETO</v>
      </c>
      <c r="Q22" s="79" t="str">
        <f t="shared" ref="Q22" si="9">IF(H22="","",H22)</f>
        <v>TALLER</v>
      </c>
      <c r="R22" s="25"/>
    </row>
    <row r="23" spans="1:18">
      <c r="A23" s="47"/>
      <c r="B23" s="47"/>
      <c r="C23" s="47"/>
      <c r="D23" s="47"/>
      <c r="E23" s="47"/>
      <c r="F23" s="47"/>
      <c r="G23" s="47"/>
      <c r="H23" s="47"/>
      <c r="I23" s="49"/>
      <c r="J23" s="35"/>
    </row>
  </sheetData>
  <sheetProtection password="A667" sheet="1" objects="1" scenarios="1" selectLockedCells="1"/>
  <mergeCells count="4">
    <mergeCell ref="C2:D2"/>
    <mergeCell ref="B20:E22"/>
    <mergeCell ref="L2:M2"/>
    <mergeCell ref="K20:N22"/>
  </mergeCells>
  <phoneticPr fontId="2" type="noConversion"/>
  <printOptions horizontalCentered="1" verticalCentered="1"/>
  <pageMargins left="0.19685039370078741" right="0.19685039370078741" top="0.17" bottom="0.17" header="0" footer="0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37"/>
  <sheetViews>
    <sheetView view="pageBreakPreview" zoomScale="60" workbookViewId="0">
      <selection activeCell="B8" sqref="B8:C8"/>
    </sheetView>
  </sheetViews>
  <sheetFormatPr baseColWidth="10" defaultRowHeight="12.75"/>
  <cols>
    <col min="1" max="1" width="16" style="25" customWidth="1"/>
    <col min="2" max="2" width="40.140625" style="25" customWidth="1"/>
    <col min="3" max="3" width="59.42578125" customWidth="1"/>
    <col min="4" max="4" width="1.140625" style="22" customWidth="1"/>
    <col min="5" max="5" width="16" style="25" customWidth="1"/>
    <col min="6" max="6" width="40.140625" style="25" customWidth="1"/>
    <col min="7" max="7" width="59.42578125" customWidth="1"/>
  </cols>
  <sheetData>
    <row r="1" spans="1:7" ht="20.25" thickBot="1">
      <c r="A1" s="279" t="s">
        <v>62</v>
      </c>
      <c r="B1" s="279"/>
      <c r="C1" s="279"/>
      <c r="D1" s="59"/>
      <c r="E1" s="279" t="s">
        <v>62</v>
      </c>
      <c r="F1" s="279"/>
      <c r="G1" s="279"/>
    </row>
    <row r="2" spans="1:7" ht="21" thickTop="1" thickBot="1">
      <c r="A2" s="57" t="s">
        <v>1</v>
      </c>
      <c r="B2" s="268" t="s">
        <v>63</v>
      </c>
      <c r="C2" s="269"/>
      <c r="D2" s="59"/>
      <c r="E2" s="57" t="s">
        <v>1</v>
      </c>
      <c r="F2" s="259" t="s">
        <v>63</v>
      </c>
      <c r="G2" s="259"/>
    </row>
    <row r="3" spans="1:7" ht="80.099999999999994" customHeight="1" thickTop="1" thickBot="1">
      <c r="A3" s="57">
        <v>3308</v>
      </c>
      <c r="B3" s="268"/>
      <c r="C3" s="269"/>
      <c r="D3" s="59"/>
      <c r="E3" s="57">
        <v>3168</v>
      </c>
      <c r="F3" s="259"/>
      <c r="G3" s="259"/>
    </row>
    <row r="4" spans="1:7" ht="80.099999999999994" customHeight="1" thickTop="1" thickBot="1">
      <c r="A4" s="57">
        <v>3310</v>
      </c>
      <c r="B4" s="268"/>
      <c r="C4" s="269"/>
      <c r="D4" s="59"/>
      <c r="E4" s="57">
        <v>3234</v>
      </c>
      <c r="F4" s="259"/>
      <c r="G4" s="259"/>
    </row>
    <row r="5" spans="1:7" ht="80.099999999999994" customHeight="1" thickTop="1" thickBot="1">
      <c r="A5" s="57">
        <v>3312</v>
      </c>
      <c r="B5" s="268"/>
      <c r="C5" s="269"/>
      <c r="D5" s="59"/>
      <c r="E5" s="57">
        <v>3236</v>
      </c>
      <c r="F5" s="259"/>
      <c r="G5" s="259"/>
    </row>
    <row r="6" spans="1:7" ht="80.099999999999994" customHeight="1" thickTop="1" thickBot="1">
      <c r="A6" s="57">
        <v>3554</v>
      </c>
      <c r="B6" s="268"/>
      <c r="C6" s="269"/>
      <c r="D6" s="59"/>
      <c r="E6" s="57">
        <v>3238</v>
      </c>
      <c r="F6" s="259"/>
      <c r="G6" s="259"/>
    </row>
    <row r="7" spans="1:7" ht="80.099999999999994" customHeight="1" thickTop="1" thickBot="1">
      <c r="A7" s="57">
        <v>3564</v>
      </c>
      <c r="B7" s="268"/>
      <c r="C7" s="269"/>
      <c r="D7" s="59"/>
      <c r="E7" s="57">
        <v>3240</v>
      </c>
      <c r="F7" s="259"/>
      <c r="G7" s="259"/>
    </row>
    <row r="8" spans="1:7" ht="80.099999999999994" customHeight="1" thickTop="1" thickBot="1">
      <c r="A8" s="57">
        <v>3566</v>
      </c>
      <c r="B8" s="268"/>
      <c r="C8" s="269"/>
      <c r="D8" s="59"/>
      <c r="E8" s="57">
        <v>3242</v>
      </c>
      <c r="F8" s="259"/>
      <c r="G8" s="259"/>
    </row>
    <row r="9" spans="1:7" ht="80.099999999999994" customHeight="1" thickTop="1" thickBot="1">
      <c r="A9" s="57">
        <v>3850</v>
      </c>
      <c r="B9" s="268"/>
      <c r="C9" s="269"/>
      <c r="D9" s="59"/>
      <c r="E9" s="57">
        <v>3244</v>
      </c>
      <c r="F9" s="259"/>
      <c r="G9" s="259"/>
    </row>
    <row r="10" spans="1:7" ht="80.099999999999994" customHeight="1" thickTop="1" thickBot="1">
      <c r="A10" s="57">
        <v>3860</v>
      </c>
      <c r="B10" s="268"/>
      <c r="C10" s="269"/>
      <c r="D10" s="59"/>
      <c r="E10" s="57">
        <v>3246</v>
      </c>
      <c r="F10" s="259"/>
      <c r="G10" s="259"/>
    </row>
    <row r="11" spans="1:7" ht="80.099999999999994" customHeight="1" thickTop="1" thickBot="1">
      <c r="A11" s="57">
        <v>3862</v>
      </c>
      <c r="B11" s="268"/>
      <c r="C11" s="269"/>
      <c r="D11" s="59"/>
      <c r="E11" s="57">
        <v>3248</v>
      </c>
      <c r="F11" s="259"/>
      <c r="G11" s="259"/>
    </row>
    <row r="12" spans="1:7" s="22" customFormat="1" ht="14.25" customHeight="1" thickTop="1" thickBot="1">
      <c r="A12" s="24"/>
      <c r="B12" s="24"/>
      <c r="E12" s="259">
        <v>3250</v>
      </c>
      <c r="F12" s="259"/>
      <c r="G12" s="259"/>
    </row>
    <row r="13" spans="1:7" s="22" customFormat="1" ht="14.25" customHeight="1" thickTop="1" thickBot="1">
      <c r="A13" s="24"/>
      <c r="B13" s="24"/>
      <c r="E13" s="259"/>
      <c r="F13" s="259"/>
      <c r="G13" s="259"/>
    </row>
    <row r="14" spans="1:7" s="22" customFormat="1" ht="14.25" customHeight="1" thickTop="1" thickBot="1">
      <c r="A14" s="270" t="s">
        <v>69</v>
      </c>
      <c r="B14" s="271"/>
      <c r="C14" s="272"/>
      <c r="D14" s="60"/>
      <c r="E14" s="259"/>
      <c r="F14" s="259"/>
      <c r="G14" s="259"/>
    </row>
    <row r="15" spans="1:7" s="22" customFormat="1" ht="14.25" customHeight="1" thickTop="1" thickBot="1">
      <c r="A15" s="273"/>
      <c r="B15" s="274"/>
      <c r="C15" s="275"/>
      <c r="D15" s="60"/>
      <c r="E15" s="259"/>
      <c r="F15" s="259"/>
      <c r="G15" s="259"/>
    </row>
    <row r="16" spans="1:7" s="22" customFormat="1" ht="14.25" customHeight="1" thickTop="1" thickBot="1">
      <c r="A16" s="273"/>
      <c r="B16" s="274"/>
      <c r="C16" s="275"/>
      <c r="D16" s="60"/>
      <c r="E16" s="259"/>
      <c r="F16" s="259"/>
      <c r="G16" s="259"/>
    </row>
    <row r="17" spans="1:7" s="22" customFormat="1" ht="14.25" customHeight="1" thickTop="1" thickBot="1">
      <c r="A17" s="273"/>
      <c r="B17" s="274"/>
      <c r="C17" s="275"/>
      <c r="D17" s="60"/>
      <c r="E17" s="259">
        <v>3782</v>
      </c>
      <c r="F17" s="259"/>
      <c r="G17" s="259"/>
    </row>
    <row r="18" spans="1:7" s="22" customFormat="1" ht="14.25" customHeight="1" thickTop="1" thickBot="1">
      <c r="A18" s="273"/>
      <c r="B18" s="274"/>
      <c r="C18" s="275"/>
      <c r="D18" s="60"/>
      <c r="E18" s="259"/>
      <c r="F18" s="259"/>
      <c r="G18" s="259"/>
    </row>
    <row r="19" spans="1:7" s="22" customFormat="1" ht="14.25" customHeight="1" thickTop="1" thickBot="1">
      <c r="A19" s="276"/>
      <c r="B19" s="277"/>
      <c r="C19" s="278"/>
      <c r="D19" s="60"/>
      <c r="E19" s="259"/>
      <c r="F19" s="259"/>
      <c r="G19" s="259"/>
    </row>
    <row r="20" spans="1:7" s="22" customFormat="1" ht="14.25" customHeight="1" thickTop="1" thickBot="1">
      <c r="A20" s="24"/>
      <c r="B20" s="24"/>
      <c r="E20" s="259"/>
      <c r="F20" s="259"/>
      <c r="G20" s="259"/>
    </row>
    <row r="21" spans="1:7" s="22" customFormat="1" ht="14.25" customHeight="1" thickTop="1" thickBot="1">
      <c r="A21" s="265" t="s">
        <v>64</v>
      </c>
      <c r="B21" s="262"/>
      <c r="C21" s="256" t="s">
        <v>67</v>
      </c>
      <c r="D21" s="85"/>
      <c r="E21" s="259"/>
      <c r="F21" s="259"/>
      <c r="G21" s="259"/>
    </row>
    <row r="22" spans="1:7" s="22" customFormat="1" ht="14.25" customHeight="1" thickTop="1" thickBot="1">
      <c r="A22" s="267"/>
      <c r="B22" s="264"/>
      <c r="C22" s="257"/>
      <c r="D22" s="85"/>
      <c r="E22" s="259">
        <v>3784</v>
      </c>
      <c r="F22" s="259"/>
      <c r="G22" s="259"/>
    </row>
    <row r="23" spans="1:7" s="22" customFormat="1" ht="14.25" customHeight="1" thickTop="1" thickBot="1">
      <c r="A23" s="265" t="s">
        <v>65</v>
      </c>
      <c r="B23" s="262"/>
      <c r="C23" s="257"/>
      <c r="D23" s="85"/>
      <c r="E23" s="259"/>
      <c r="F23" s="259"/>
      <c r="G23" s="259"/>
    </row>
    <row r="24" spans="1:7" s="22" customFormat="1" ht="14.25" customHeight="1" thickTop="1" thickBot="1">
      <c r="A24" s="266"/>
      <c r="B24" s="263"/>
      <c r="C24" s="257"/>
      <c r="D24" s="85"/>
      <c r="E24" s="259"/>
      <c r="F24" s="259"/>
      <c r="G24" s="259"/>
    </row>
    <row r="25" spans="1:7" s="22" customFormat="1" ht="14.25" customHeight="1" thickTop="1" thickBot="1">
      <c r="A25" s="267"/>
      <c r="B25" s="264"/>
      <c r="C25" s="257"/>
      <c r="D25" s="85"/>
      <c r="E25" s="259"/>
      <c r="F25" s="259"/>
      <c r="G25" s="259"/>
    </row>
    <row r="26" spans="1:7" s="22" customFormat="1" ht="14.25" customHeight="1" thickTop="1" thickBot="1">
      <c r="A26" s="265" t="s">
        <v>66</v>
      </c>
      <c r="B26" s="262"/>
      <c r="C26" s="257"/>
      <c r="D26" s="85"/>
      <c r="E26" s="259"/>
      <c r="F26" s="259"/>
      <c r="G26" s="259"/>
    </row>
    <row r="27" spans="1:7" s="22" customFormat="1" ht="18.75" thickTop="1">
      <c r="A27" s="266"/>
      <c r="B27" s="263"/>
      <c r="C27" s="257"/>
      <c r="D27" s="85"/>
      <c r="E27" s="24"/>
      <c r="F27" s="24"/>
    </row>
    <row r="28" spans="1:7" s="22" customFormat="1" ht="18">
      <c r="A28" s="266"/>
      <c r="B28" s="263"/>
      <c r="C28" s="257"/>
      <c r="D28" s="85"/>
      <c r="E28" s="24"/>
      <c r="F28" s="24"/>
    </row>
    <row r="29" spans="1:7" s="22" customFormat="1" ht="18">
      <c r="A29" s="266"/>
      <c r="B29" s="263"/>
      <c r="C29" s="257"/>
      <c r="D29" s="85"/>
      <c r="E29" s="24"/>
      <c r="F29" s="24"/>
    </row>
    <row r="30" spans="1:7" s="22" customFormat="1" ht="18">
      <c r="A30" s="266"/>
      <c r="B30" s="263"/>
      <c r="C30" s="257"/>
      <c r="D30" s="85"/>
      <c r="E30" s="24"/>
      <c r="F30" s="24"/>
    </row>
    <row r="31" spans="1:7" s="22" customFormat="1" ht="18.75" thickBot="1">
      <c r="A31" s="267"/>
      <c r="B31" s="264"/>
      <c r="C31" s="258"/>
      <c r="D31" s="85"/>
      <c r="E31" s="24"/>
      <c r="F31" s="24"/>
    </row>
    <row r="32" spans="1:7" s="22" customFormat="1" ht="45">
      <c r="A32" s="24"/>
      <c r="B32" s="260" t="s">
        <v>74</v>
      </c>
      <c r="C32" s="261" t="str">
        <f>"1/2"</f>
        <v>1/2</v>
      </c>
      <c r="D32" s="86"/>
      <c r="E32" s="24"/>
      <c r="F32" s="260" t="s">
        <v>74</v>
      </c>
      <c r="G32" s="261" t="str">
        <f>"2/2"</f>
        <v>2/2</v>
      </c>
    </row>
    <row r="33" spans="1:7" s="22" customFormat="1" ht="12.75" customHeight="1">
      <c r="A33" s="24"/>
      <c r="B33" s="260"/>
      <c r="C33" s="261"/>
      <c r="D33" s="86"/>
      <c r="E33" s="24"/>
      <c r="F33" s="260"/>
      <c r="G33" s="261"/>
    </row>
    <row r="34" spans="1:7" s="22" customFormat="1" ht="12.75" customHeight="1">
      <c r="A34" s="24"/>
      <c r="B34" s="260"/>
      <c r="C34" s="261"/>
      <c r="D34" s="86"/>
      <c r="E34" s="24"/>
      <c r="F34" s="260"/>
      <c r="G34" s="261"/>
    </row>
    <row r="35" spans="1:7" s="22" customFormat="1">
      <c r="A35" s="24"/>
      <c r="B35" s="24"/>
      <c r="E35" s="24"/>
      <c r="F35" s="24"/>
    </row>
    <row r="36" spans="1:7" s="22" customFormat="1">
      <c r="A36" s="24"/>
      <c r="B36" s="24"/>
      <c r="E36" s="24"/>
      <c r="F36" s="24"/>
    </row>
    <row r="37" spans="1:7" s="22" customFormat="1">
      <c r="A37" s="24"/>
      <c r="B37" s="24"/>
      <c r="E37" s="24"/>
      <c r="F37" s="24"/>
    </row>
  </sheetData>
  <sheetProtection sheet="1" objects="1" scenarios="1" selectLockedCells="1"/>
  <sortState ref="E3:E11">
    <sortCondition ref="E3"/>
  </sortState>
  <mergeCells count="40">
    <mergeCell ref="F6:G6"/>
    <mergeCell ref="A1:C1"/>
    <mergeCell ref="B2:C2"/>
    <mergeCell ref="B3:C3"/>
    <mergeCell ref="B4:C4"/>
    <mergeCell ref="B6:C6"/>
    <mergeCell ref="B5:C5"/>
    <mergeCell ref="E1:G1"/>
    <mergeCell ref="F2:G2"/>
    <mergeCell ref="F3:G3"/>
    <mergeCell ref="F4:G4"/>
    <mergeCell ref="F5:G5"/>
    <mergeCell ref="E12:E16"/>
    <mergeCell ref="F12:G16"/>
    <mergeCell ref="B32:B34"/>
    <mergeCell ref="C32:C34"/>
    <mergeCell ref="F7:G7"/>
    <mergeCell ref="F8:G8"/>
    <mergeCell ref="F9:G9"/>
    <mergeCell ref="F10:G10"/>
    <mergeCell ref="F11:G11"/>
    <mergeCell ref="B8:C8"/>
    <mergeCell ref="B9:C9"/>
    <mergeCell ref="B7:C7"/>
    <mergeCell ref="B11:C11"/>
    <mergeCell ref="B10:C10"/>
    <mergeCell ref="A14:C19"/>
    <mergeCell ref="A26:A31"/>
    <mergeCell ref="B26:B31"/>
    <mergeCell ref="A23:A25"/>
    <mergeCell ref="B23:B25"/>
    <mergeCell ref="A21:A22"/>
    <mergeCell ref="B21:B22"/>
    <mergeCell ref="C21:C31"/>
    <mergeCell ref="E22:E26"/>
    <mergeCell ref="F22:G26"/>
    <mergeCell ref="F32:F34"/>
    <mergeCell ref="G32:G34"/>
    <mergeCell ref="E17:E21"/>
    <mergeCell ref="F17:G21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73" fitToWidth="2" orientation="portrait" r:id="rId1"/>
  <headerFooter alignWithMargins="0"/>
  <colBreaks count="1" manualBreakCount="1">
    <brk id="4" max="3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M62"/>
  <sheetViews>
    <sheetView workbookViewId="0">
      <selection activeCell="I16" sqref="I16"/>
    </sheetView>
  </sheetViews>
  <sheetFormatPr baseColWidth="10" defaultRowHeight="12.75"/>
  <cols>
    <col min="1" max="1" width="13.85546875" style="102" customWidth="1"/>
    <col min="2" max="2" width="26" style="102" customWidth="1"/>
    <col min="3" max="3" width="11.42578125" style="102"/>
    <col min="4" max="4" width="24.7109375" style="102" customWidth="1"/>
    <col min="5" max="5" width="11.42578125" style="87"/>
    <col min="6" max="6" width="9" style="136" customWidth="1"/>
    <col min="7" max="7" width="11.42578125" style="107"/>
    <col min="8" max="8" width="14" style="107" customWidth="1"/>
    <col min="9" max="9" width="13.5703125" style="107" customWidth="1"/>
    <col min="10" max="256" width="11.42578125" style="87"/>
    <col min="257" max="257" width="13.85546875" style="87" customWidth="1"/>
    <col min="258" max="258" width="26" style="87" customWidth="1"/>
    <col min="259" max="259" width="11.42578125" style="87"/>
    <col min="260" max="260" width="24.7109375" style="87" customWidth="1"/>
    <col min="261" max="512" width="11.42578125" style="87"/>
    <col min="513" max="513" width="13.85546875" style="87" customWidth="1"/>
    <col min="514" max="514" width="26" style="87" customWidth="1"/>
    <col min="515" max="515" width="11.42578125" style="87"/>
    <col min="516" max="516" width="24.7109375" style="87" customWidth="1"/>
    <col min="517" max="768" width="11.42578125" style="87"/>
    <col min="769" max="769" width="13.85546875" style="87" customWidth="1"/>
    <col min="770" max="770" width="26" style="87" customWidth="1"/>
    <col min="771" max="771" width="11.42578125" style="87"/>
    <col min="772" max="772" width="24.7109375" style="87" customWidth="1"/>
    <col min="773" max="1024" width="11.42578125" style="87"/>
    <col min="1025" max="1025" width="13.85546875" style="87" customWidth="1"/>
    <col min="1026" max="1026" width="26" style="87" customWidth="1"/>
    <col min="1027" max="1027" width="11.42578125" style="87"/>
    <col min="1028" max="1028" width="24.7109375" style="87" customWidth="1"/>
    <col min="1029" max="1280" width="11.42578125" style="87"/>
    <col min="1281" max="1281" width="13.85546875" style="87" customWidth="1"/>
    <col min="1282" max="1282" width="26" style="87" customWidth="1"/>
    <col min="1283" max="1283" width="11.42578125" style="87"/>
    <col min="1284" max="1284" width="24.7109375" style="87" customWidth="1"/>
    <col min="1285" max="1536" width="11.42578125" style="87"/>
    <col min="1537" max="1537" width="13.85546875" style="87" customWidth="1"/>
    <col min="1538" max="1538" width="26" style="87" customWidth="1"/>
    <col min="1539" max="1539" width="11.42578125" style="87"/>
    <col min="1540" max="1540" width="24.7109375" style="87" customWidth="1"/>
    <col min="1541" max="1792" width="11.42578125" style="87"/>
    <col min="1793" max="1793" width="13.85546875" style="87" customWidth="1"/>
    <col min="1794" max="1794" width="26" style="87" customWidth="1"/>
    <col min="1795" max="1795" width="11.42578125" style="87"/>
    <col min="1796" max="1796" width="24.7109375" style="87" customWidth="1"/>
    <col min="1797" max="2048" width="11.42578125" style="87"/>
    <col min="2049" max="2049" width="13.85546875" style="87" customWidth="1"/>
    <col min="2050" max="2050" width="26" style="87" customWidth="1"/>
    <col min="2051" max="2051" width="11.42578125" style="87"/>
    <col min="2052" max="2052" width="24.7109375" style="87" customWidth="1"/>
    <col min="2053" max="2304" width="11.42578125" style="87"/>
    <col min="2305" max="2305" width="13.85546875" style="87" customWidth="1"/>
    <col min="2306" max="2306" width="26" style="87" customWidth="1"/>
    <col min="2307" max="2307" width="11.42578125" style="87"/>
    <col min="2308" max="2308" width="24.7109375" style="87" customWidth="1"/>
    <col min="2309" max="2560" width="11.42578125" style="87"/>
    <col min="2561" max="2561" width="13.85546875" style="87" customWidth="1"/>
    <col min="2562" max="2562" width="26" style="87" customWidth="1"/>
    <col min="2563" max="2563" width="11.42578125" style="87"/>
    <col min="2564" max="2564" width="24.7109375" style="87" customWidth="1"/>
    <col min="2565" max="2816" width="11.42578125" style="87"/>
    <col min="2817" max="2817" width="13.85546875" style="87" customWidth="1"/>
    <col min="2818" max="2818" width="26" style="87" customWidth="1"/>
    <col min="2819" max="2819" width="11.42578125" style="87"/>
    <col min="2820" max="2820" width="24.7109375" style="87" customWidth="1"/>
    <col min="2821" max="3072" width="11.42578125" style="87"/>
    <col min="3073" max="3073" width="13.85546875" style="87" customWidth="1"/>
    <col min="3074" max="3074" width="26" style="87" customWidth="1"/>
    <col min="3075" max="3075" width="11.42578125" style="87"/>
    <col min="3076" max="3076" width="24.7109375" style="87" customWidth="1"/>
    <col min="3077" max="3328" width="11.42578125" style="87"/>
    <col min="3329" max="3329" width="13.85546875" style="87" customWidth="1"/>
    <col min="3330" max="3330" width="26" style="87" customWidth="1"/>
    <col min="3331" max="3331" width="11.42578125" style="87"/>
    <col min="3332" max="3332" width="24.7109375" style="87" customWidth="1"/>
    <col min="3333" max="3584" width="11.42578125" style="87"/>
    <col min="3585" max="3585" width="13.85546875" style="87" customWidth="1"/>
    <col min="3586" max="3586" width="26" style="87" customWidth="1"/>
    <col min="3587" max="3587" width="11.42578125" style="87"/>
    <col min="3588" max="3588" width="24.7109375" style="87" customWidth="1"/>
    <col min="3589" max="3840" width="11.42578125" style="87"/>
    <col min="3841" max="3841" width="13.85546875" style="87" customWidth="1"/>
    <col min="3842" max="3842" width="26" style="87" customWidth="1"/>
    <col min="3843" max="3843" width="11.42578125" style="87"/>
    <col min="3844" max="3844" width="24.7109375" style="87" customWidth="1"/>
    <col min="3845" max="4096" width="11.42578125" style="87"/>
    <col min="4097" max="4097" width="13.85546875" style="87" customWidth="1"/>
    <col min="4098" max="4098" width="26" style="87" customWidth="1"/>
    <col min="4099" max="4099" width="11.42578125" style="87"/>
    <col min="4100" max="4100" width="24.7109375" style="87" customWidth="1"/>
    <col min="4101" max="4352" width="11.42578125" style="87"/>
    <col min="4353" max="4353" width="13.85546875" style="87" customWidth="1"/>
    <col min="4354" max="4354" width="26" style="87" customWidth="1"/>
    <col min="4355" max="4355" width="11.42578125" style="87"/>
    <col min="4356" max="4356" width="24.7109375" style="87" customWidth="1"/>
    <col min="4357" max="4608" width="11.42578125" style="87"/>
    <col min="4609" max="4609" width="13.85546875" style="87" customWidth="1"/>
    <col min="4610" max="4610" width="26" style="87" customWidth="1"/>
    <col min="4611" max="4611" width="11.42578125" style="87"/>
    <col min="4612" max="4612" width="24.7109375" style="87" customWidth="1"/>
    <col min="4613" max="4864" width="11.42578125" style="87"/>
    <col min="4865" max="4865" width="13.85546875" style="87" customWidth="1"/>
    <col min="4866" max="4866" width="26" style="87" customWidth="1"/>
    <col min="4867" max="4867" width="11.42578125" style="87"/>
    <col min="4868" max="4868" width="24.7109375" style="87" customWidth="1"/>
    <col min="4869" max="5120" width="11.42578125" style="87"/>
    <col min="5121" max="5121" width="13.85546875" style="87" customWidth="1"/>
    <col min="5122" max="5122" width="26" style="87" customWidth="1"/>
    <col min="5123" max="5123" width="11.42578125" style="87"/>
    <col min="5124" max="5124" width="24.7109375" style="87" customWidth="1"/>
    <col min="5125" max="5376" width="11.42578125" style="87"/>
    <col min="5377" max="5377" width="13.85546875" style="87" customWidth="1"/>
    <col min="5378" max="5378" width="26" style="87" customWidth="1"/>
    <col min="5379" max="5379" width="11.42578125" style="87"/>
    <col min="5380" max="5380" width="24.7109375" style="87" customWidth="1"/>
    <col min="5381" max="5632" width="11.42578125" style="87"/>
    <col min="5633" max="5633" width="13.85546875" style="87" customWidth="1"/>
    <col min="5634" max="5634" width="26" style="87" customWidth="1"/>
    <col min="5635" max="5635" width="11.42578125" style="87"/>
    <col min="5636" max="5636" width="24.7109375" style="87" customWidth="1"/>
    <col min="5637" max="5888" width="11.42578125" style="87"/>
    <col min="5889" max="5889" width="13.85546875" style="87" customWidth="1"/>
    <col min="5890" max="5890" width="26" style="87" customWidth="1"/>
    <col min="5891" max="5891" width="11.42578125" style="87"/>
    <col min="5892" max="5892" width="24.7109375" style="87" customWidth="1"/>
    <col min="5893" max="6144" width="11.42578125" style="87"/>
    <col min="6145" max="6145" width="13.85546875" style="87" customWidth="1"/>
    <col min="6146" max="6146" width="26" style="87" customWidth="1"/>
    <col min="6147" max="6147" width="11.42578125" style="87"/>
    <col min="6148" max="6148" width="24.7109375" style="87" customWidth="1"/>
    <col min="6149" max="6400" width="11.42578125" style="87"/>
    <col min="6401" max="6401" width="13.85546875" style="87" customWidth="1"/>
    <col min="6402" max="6402" width="26" style="87" customWidth="1"/>
    <col min="6403" max="6403" width="11.42578125" style="87"/>
    <col min="6404" max="6404" width="24.7109375" style="87" customWidth="1"/>
    <col min="6405" max="6656" width="11.42578125" style="87"/>
    <col min="6657" max="6657" width="13.85546875" style="87" customWidth="1"/>
    <col min="6658" max="6658" width="26" style="87" customWidth="1"/>
    <col min="6659" max="6659" width="11.42578125" style="87"/>
    <col min="6660" max="6660" width="24.7109375" style="87" customWidth="1"/>
    <col min="6661" max="6912" width="11.42578125" style="87"/>
    <col min="6913" max="6913" width="13.85546875" style="87" customWidth="1"/>
    <col min="6914" max="6914" width="26" style="87" customWidth="1"/>
    <col min="6915" max="6915" width="11.42578125" style="87"/>
    <col min="6916" max="6916" width="24.7109375" style="87" customWidth="1"/>
    <col min="6917" max="7168" width="11.42578125" style="87"/>
    <col min="7169" max="7169" width="13.85546875" style="87" customWidth="1"/>
    <col min="7170" max="7170" width="26" style="87" customWidth="1"/>
    <col min="7171" max="7171" width="11.42578125" style="87"/>
    <col min="7172" max="7172" width="24.7109375" style="87" customWidth="1"/>
    <col min="7173" max="7424" width="11.42578125" style="87"/>
    <col min="7425" max="7425" width="13.85546875" style="87" customWidth="1"/>
    <col min="7426" max="7426" width="26" style="87" customWidth="1"/>
    <col min="7427" max="7427" width="11.42578125" style="87"/>
    <col min="7428" max="7428" width="24.7109375" style="87" customWidth="1"/>
    <col min="7429" max="7680" width="11.42578125" style="87"/>
    <col min="7681" max="7681" width="13.85546875" style="87" customWidth="1"/>
    <col min="7682" max="7682" width="26" style="87" customWidth="1"/>
    <col min="7683" max="7683" width="11.42578125" style="87"/>
    <col min="7684" max="7684" width="24.7109375" style="87" customWidth="1"/>
    <col min="7685" max="7936" width="11.42578125" style="87"/>
    <col min="7937" max="7937" width="13.85546875" style="87" customWidth="1"/>
    <col min="7938" max="7938" width="26" style="87" customWidth="1"/>
    <col min="7939" max="7939" width="11.42578125" style="87"/>
    <col min="7940" max="7940" width="24.7109375" style="87" customWidth="1"/>
    <col min="7941" max="8192" width="11.42578125" style="87"/>
    <col min="8193" max="8193" width="13.85546875" style="87" customWidth="1"/>
    <col min="8194" max="8194" width="26" style="87" customWidth="1"/>
    <col min="8195" max="8195" width="11.42578125" style="87"/>
    <col min="8196" max="8196" width="24.7109375" style="87" customWidth="1"/>
    <col min="8197" max="8448" width="11.42578125" style="87"/>
    <col min="8449" max="8449" width="13.85546875" style="87" customWidth="1"/>
    <col min="8450" max="8450" width="26" style="87" customWidth="1"/>
    <col min="8451" max="8451" width="11.42578125" style="87"/>
    <col min="8452" max="8452" width="24.7109375" style="87" customWidth="1"/>
    <col min="8453" max="8704" width="11.42578125" style="87"/>
    <col min="8705" max="8705" width="13.85546875" style="87" customWidth="1"/>
    <col min="8706" max="8706" width="26" style="87" customWidth="1"/>
    <col min="8707" max="8707" width="11.42578125" style="87"/>
    <col min="8708" max="8708" width="24.7109375" style="87" customWidth="1"/>
    <col min="8709" max="8960" width="11.42578125" style="87"/>
    <col min="8961" max="8961" width="13.85546875" style="87" customWidth="1"/>
    <col min="8962" max="8962" width="26" style="87" customWidth="1"/>
    <col min="8963" max="8963" width="11.42578125" style="87"/>
    <col min="8964" max="8964" width="24.7109375" style="87" customWidth="1"/>
    <col min="8965" max="9216" width="11.42578125" style="87"/>
    <col min="9217" max="9217" width="13.85546875" style="87" customWidth="1"/>
    <col min="9218" max="9218" width="26" style="87" customWidth="1"/>
    <col min="9219" max="9219" width="11.42578125" style="87"/>
    <col min="9220" max="9220" width="24.7109375" style="87" customWidth="1"/>
    <col min="9221" max="9472" width="11.42578125" style="87"/>
    <col min="9473" max="9473" width="13.85546875" style="87" customWidth="1"/>
    <col min="9474" max="9474" width="26" style="87" customWidth="1"/>
    <col min="9475" max="9475" width="11.42578125" style="87"/>
    <col min="9476" max="9476" width="24.7109375" style="87" customWidth="1"/>
    <col min="9477" max="9728" width="11.42578125" style="87"/>
    <col min="9729" max="9729" width="13.85546875" style="87" customWidth="1"/>
    <col min="9730" max="9730" width="26" style="87" customWidth="1"/>
    <col min="9731" max="9731" width="11.42578125" style="87"/>
    <col min="9732" max="9732" width="24.7109375" style="87" customWidth="1"/>
    <col min="9733" max="9984" width="11.42578125" style="87"/>
    <col min="9985" max="9985" width="13.85546875" style="87" customWidth="1"/>
    <col min="9986" max="9986" width="26" style="87" customWidth="1"/>
    <col min="9987" max="9987" width="11.42578125" style="87"/>
    <col min="9988" max="9988" width="24.7109375" style="87" customWidth="1"/>
    <col min="9989" max="10240" width="11.42578125" style="87"/>
    <col min="10241" max="10241" width="13.85546875" style="87" customWidth="1"/>
    <col min="10242" max="10242" width="26" style="87" customWidth="1"/>
    <col min="10243" max="10243" width="11.42578125" style="87"/>
    <col min="10244" max="10244" width="24.7109375" style="87" customWidth="1"/>
    <col min="10245" max="10496" width="11.42578125" style="87"/>
    <col min="10497" max="10497" width="13.85546875" style="87" customWidth="1"/>
    <col min="10498" max="10498" width="26" style="87" customWidth="1"/>
    <col min="10499" max="10499" width="11.42578125" style="87"/>
    <col min="10500" max="10500" width="24.7109375" style="87" customWidth="1"/>
    <col min="10501" max="10752" width="11.42578125" style="87"/>
    <col min="10753" max="10753" width="13.85546875" style="87" customWidth="1"/>
    <col min="10754" max="10754" width="26" style="87" customWidth="1"/>
    <col min="10755" max="10755" width="11.42578125" style="87"/>
    <col min="10756" max="10756" width="24.7109375" style="87" customWidth="1"/>
    <col min="10757" max="11008" width="11.42578125" style="87"/>
    <col min="11009" max="11009" width="13.85546875" style="87" customWidth="1"/>
    <col min="11010" max="11010" width="26" style="87" customWidth="1"/>
    <col min="11011" max="11011" width="11.42578125" style="87"/>
    <col min="11012" max="11012" width="24.7109375" style="87" customWidth="1"/>
    <col min="11013" max="11264" width="11.42578125" style="87"/>
    <col min="11265" max="11265" width="13.85546875" style="87" customWidth="1"/>
    <col min="11266" max="11266" width="26" style="87" customWidth="1"/>
    <col min="11267" max="11267" width="11.42578125" style="87"/>
    <col min="11268" max="11268" width="24.7109375" style="87" customWidth="1"/>
    <col min="11269" max="11520" width="11.42578125" style="87"/>
    <col min="11521" max="11521" width="13.85546875" style="87" customWidth="1"/>
    <col min="11522" max="11522" width="26" style="87" customWidth="1"/>
    <col min="11523" max="11523" width="11.42578125" style="87"/>
    <col min="11524" max="11524" width="24.7109375" style="87" customWidth="1"/>
    <col min="11525" max="11776" width="11.42578125" style="87"/>
    <col min="11777" max="11777" width="13.85546875" style="87" customWidth="1"/>
    <col min="11778" max="11778" width="26" style="87" customWidth="1"/>
    <col min="11779" max="11779" width="11.42578125" style="87"/>
    <col min="11780" max="11780" width="24.7109375" style="87" customWidth="1"/>
    <col min="11781" max="12032" width="11.42578125" style="87"/>
    <col min="12033" max="12033" width="13.85546875" style="87" customWidth="1"/>
    <col min="12034" max="12034" width="26" style="87" customWidth="1"/>
    <col min="12035" max="12035" width="11.42578125" style="87"/>
    <col min="12036" max="12036" width="24.7109375" style="87" customWidth="1"/>
    <col min="12037" max="12288" width="11.42578125" style="87"/>
    <col min="12289" max="12289" width="13.85546875" style="87" customWidth="1"/>
    <col min="12290" max="12290" width="26" style="87" customWidth="1"/>
    <col min="12291" max="12291" width="11.42578125" style="87"/>
    <col min="12292" max="12292" width="24.7109375" style="87" customWidth="1"/>
    <col min="12293" max="12544" width="11.42578125" style="87"/>
    <col min="12545" max="12545" width="13.85546875" style="87" customWidth="1"/>
    <col min="12546" max="12546" width="26" style="87" customWidth="1"/>
    <col min="12547" max="12547" width="11.42578125" style="87"/>
    <col min="12548" max="12548" width="24.7109375" style="87" customWidth="1"/>
    <col min="12549" max="12800" width="11.42578125" style="87"/>
    <col min="12801" max="12801" width="13.85546875" style="87" customWidth="1"/>
    <col min="12802" max="12802" width="26" style="87" customWidth="1"/>
    <col min="12803" max="12803" width="11.42578125" style="87"/>
    <col min="12804" max="12804" width="24.7109375" style="87" customWidth="1"/>
    <col min="12805" max="13056" width="11.42578125" style="87"/>
    <col min="13057" max="13057" width="13.85546875" style="87" customWidth="1"/>
    <col min="13058" max="13058" width="26" style="87" customWidth="1"/>
    <col min="13059" max="13059" width="11.42578125" style="87"/>
    <col min="13060" max="13060" width="24.7109375" style="87" customWidth="1"/>
    <col min="13061" max="13312" width="11.42578125" style="87"/>
    <col min="13313" max="13313" width="13.85546875" style="87" customWidth="1"/>
    <col min="13314" max="13314" width="26" style="87" customWidth="1"/>
    <col min="13315" max="13315" width="11.42578125" style="87"/>
    <col min="13316" max="13316" width="24.7109375" style="87" customWidth="1"/>
    <col min="13317" max="13568" width="11.42578125" style="87"/>
    <col min="13569" max="13569" width="13.85546875" style="87" customWidth="1"/>
    <col min="13570" max="13570" width="26" style="87" customWidth="1"/>
    <col min="13571" max="13571" width="11.42578125" style="87"/>
    <col min="13572" max="13572" width="24.7109375" style="87" customWidth="1"/>
    <col min="13573" max="13824" width="11.42578125" style="87"/>
    <col min="13825" max="13825" width="13.85546875" style="87" customWidth="1"/>
    <col min="13826" max="13826" width="26" style="87" customWidth="1"/>
    <col min="13827" max="13827" width="11.42578125" style="87"/>
    <col min="13828" max="13828" width="24.7109375" style="87" customWidth="1"/>
    <col min="13829" max="14080" width="11.42578125" style="87"/>
    <col min="14081" max="14081" width="13.85546875" style="87" customWidth="1"/>
    <col min="14082" max="14082" width="26" style="87" customWidth="1"/>
    <col min="14083" max="14083" width="11.42578125" style="87"/>
    <col min="14084" max="14084" width="24.7109375" style="87" customWidth="1"/>
    <col min="14085" max="14336" width="11.42578125" style="87"/>
    <col min="14337" max="14337" width="13.85546875" style="87" customWidth="1"/>
    <col min="14338" max="14338" width="26" style="87" customWidth="1"/>
    <col min="14339" max="14339" width="11.42578125" style="87"/>
    <col min="14340" max="14340" width="24.7109375" style="87" customWidth="1"/>
    <col min="14341" max="14592" width="11.42578125" style="87"/>
    <col min="14593" max="14593" width="13.85546875" style="87" customWidth="1"/>
    <col min="14594" max="14594" width="26" style="87" customWidth="1"/>
    <col min="14595" max="14595" width="11.42578125" style="87"/>
    <col min="14596" max="14596" width="24.7109375" style="87" customWidth="1"/>
    <col min="14597" max="14848" width="11.42578125" style="87"/>
    <col min="14849" max="14849" width="13.85546875" style="87" customWidth="1"/>
    <col min="14850" max="14850" width="26" style="87" customWidth="1"/>
    <col min="14851" max="14851" width="11.42578125" style="87"/>
    <col min="14852" max="14852" width="24.7109375" style="87" customWidth="1"/>
    <col min="14853" max="15104" width="11.42578125" style="87"/>
    <col min="15105" max="15105" width="13.85546875" style="87" customWidth="1"/>
    <col min="15106" max="15106" width="26" style="87" customWidth="1"/>
    <col min="15107" max="15107" width="11.42578125" style="87"/>
    <col min="15108" max="15108" width="24.7109375" style="87" customWidth="1"/>
    <col min="15109" max="15360" width="11.42578125" style="87"/>
    <col min="15361" max="15361" width="13.85546875" style="87" customWidth="1"/>
    <col min="15362" max="15362" width="26" style="87" customWidth="1"/>
    <col min="15363" max="15363" width="11.42578125" style="87"/>
    <col min="15364" max="15364" width="24.7109375" style="87" customWidth="1"/>
    <col min="15365" max="15616" width="11.42578125" style="87"/>
    <col min="15617" max="15617" width="13.85546875" style="87" customWidth="1"/>
    <col min="15618" max="15618" width="26" style="87" customWidth="1"/>
    <col min="15619" max="15619" width="11.42578125" style="87"/>
    <col min="15620" max="15620" width="24.7109375" style="87" customWidth="1"/>
    <col min="15621" max="15872" width="11.42578125" style="87"/>
    <col min="15873" max="15873" width="13.85546875" style="87" customWidth="1"/>
    <col min="15874" max="15874" width="26" style="87" customWidth="1"/>
    <col min="15875" max="15875" width="11.42578125" style="87"/>
    <col min="15876" max="15876" width="24.7109375" style="87" customWidth="1"/>
    <col min="15877" max="16128" width="11.42578125" style="87"/>
    <col min="16129" max="16129" width="13.85546875" style="87" customWidth="1"/>
    <col min="16130" max="16130" width="26" style="87" customWidth="1"/>
    <col min="16131" max="16131" width="11.42578125" style="87"/>
    <col min="16132" max="16132" width="24.7109375" style="87" customWidth="1"/>
    <col min="16133" max="16384" width="11.42578125" style="87"/>
  </cols>
  <sheetData>
    <row r="1" spans="1:13" ht="13.5" thickTop="1">
      <c r="A1" s="213" t="s">
        <v>76</v>
      </c>
      <c r="B1" s="214"/>
      <c r="C1" s="214"/>
      <c r="D1" s="215"/>
      <c r="M1" s="115" t="str">
        <f>IF(A6="","",A6)</f>
        <v>NISSAN NOTE</v>
      </c>
    </row>
    <row r="2" spans="1:13" ht="12.75" customHeight="1" thickBot="1">
      <c r="A2" s="216"/>
      <c r="B2" s="217"/>
      <c r="C2" s="217"/>
      <c r="D2" s="218"/>
      <c r="M2" s="115" t="str">
        <f t="shared" ref="M2:M31" si="0">IF(A7="","",A7)</f>
        <v>314 furgoneta</v>
      </c>
    </row>
    <row r="3" spans="1:13" ht="18.75" customHeight="1" thickTop="1" thickBot="1">
      <c r="A3" s="283" t="s">
        <v>102</v>
      </c>
      <c r="B3" s="284"/>
      <c r="C3" s="284"/>
      <c r="D3" s="285"/>
      <c r="M3" s="115">
        <f t="shared" si="0"/>
        <v>1976</v>
      </c>
    </row>
    <row r="4" spans="1:13" ht="17.25" customHeight="1" thickTop="1" thickBot="1">
      <c r="A4" s="103" t="s">
        <v>78</v>
      </c>
      <c r="B4" s="104">
        <f ca="1">TODAY()</f>
        <v>45582</v>
      </c>
      <c r="C4" s="222" t="s">
        <v>79</v>
      </c>
      <c r="D4" s="223"/>
      <c r="M4" s="115">
        <f t="shared" si="0"/>
        <v>1986</v>
      </c>
    </row>
    <row r="5" spans="1:13" ht="36.75" customHeight="1" thickTop="1" thickBot="1">
      <c r="A5" s="105" t="s">
        <v>1</v>
      </c>
      <c r="B5" s="224" t="s">
        <v>84</v>
      </c>
      <c r="C5" s="225"/>
      <c r="D5" s="226"/>
      <c r="G5" s="134" t="s">
        <v>85</v>
      </c>
      <c r="H5" s="138" t="s">
        <v>99</v>
      </c>
      <c r="I5" s="138" t="s">
        <v>105</v>
      </c>
      <c r="M5" s="115">
        <f t="shared" si="0"/>
        <v>3240</v>
      </c>
    </row>
    <row r="6" spans="1:13" ht="16.5" thickTop="1" thickBot="1">
      <c r="A6" s="109" t="s">
        <v>94</v>
      </c>
      <c r="B6" s="100"/>
      <c r="C6" s="109">
        <f>IF(DARSENAS!E6="","",DARSENAS!E6)</f>
        <v>2424</v>
      </c>
      <c r="D6" s="112" t="str">
        <f>IFERROR(VLOOKUP(C6,F:J,5,FALSE),"")</f>
        <v/>
      </c>
      <c r="F6" s="137" t="str">
        <f>IF(G6="",IF(H6="","",H6),G6)</f>
        <v/>
      </c>
      <c r="G6" s="135"/>
      <c r="H6" s="135"/>
      <c r="I6" s="135"/>
      <c r="J6" s="87" t="str">
        <f>IF(G6="","",$G$5)</f>
        <v/>
      </c>
      <c r="M6" s="115">
        <f t="shared" si="0"/>
        <v>3566</v>
      </c>
    </row>
    <row r="7" spans="1:13" ht="16.5" thickTop="1" thickBot="1">
      <c r="A7" s="109" t="s">
        <v>95</v>
      </c>
      <c r="B7" s="100"/>
      <c r="C7" s="109">
        <f>IF(DARSENAS!E5="","",DARSENAS!E5)</f>
        <v>3310</v>
      </c>
      <c r="D7" s="112" t="str">
        <f t="shared" ref="D7:D36" si="1">IFERROR(VLOOKUP(C7,F:J,5,FALSE),"")</f>
        <v/>
      </c>
      <c r="F7" s="137">
        <f>IF(H7="",IF(I7="","",I7),H7)</f>
        <v>3248</v>
      </c>
      <c r="G7" s="102"/>
      <c r="H7" s="131">
        <v>3248</v>
      </c>
      <c r="I7" s="131"/>
      <c r="J7" s="87" t="str">
        <f>IF(H7="",IF(I7="","",$I$5),$H$5)</f>
        <v>ESTUVO EN TALLER</v>
      </c>
      <c r="M7" s="115">
        <f t="shared" si="0"/>
        <v>3782</v>
      </c>
    </row>
    <row r="8" spans="1:13" ht="16.5" thickTop="1" thickBot="1">
      <c r="A8" s="109">
        <f>IF(DARSENAS!B4="","",DARSENAS!B4)</f>
        <v>1976</v>
      </c>
      <c r="B8" s="110" t="str">
        <f>IFERROR(VLOOKUP(A8,F:J,5,FALSE),"")</f>
        <v/>
      </c>
      <c r="C8" s="109">
        <f>IF(DARSENAS!E4="","",DARSENAS!E4)</f>
        <v>3238</v>
      </c>
      <c r="D8" s="112" t="str">
        <f t="shared" si="1"/>
        <v/>
      </c>
      <c r="F8" s="137">
        <f t="shared" ref="F8:F34" si="2">IF(H8="",IF(I8="","",I8),H8)</f>
        <v>3782</v>
      </c>
      <c r="G8" s="102"/>
      <c r="H8" s="130">
        <v>3782</v>
      </c>
      <c r="I8" s="130"/>
      <c r="J8" s="87" t="str">
        <f t="shared" ref="J8:J34" si="3">IF(H8="",IF(I8="","",$I$5),$H$5)</f>
        <v>ESTUVO EN TALLER</v>
      </c>
      <c r="M8" s="115">
        <f t="shared" si="0"/>
        <v>1815</v>
      </c>
    </row>
    <row r="9" spans="1:13" ht="16.5" thickTop="1" thickBot="1">
      <c r="A9" s="109">
        <f>IF(DARSENAS!B5="","",DARSENAS!B5)</f>
        <v>1986</v>
      </c>
      <c r="B9" s="110" t="str">
        <f t="shared" ref="B9:B36" si="4">IFERROR(VLOOKUP(A9,F:J,5,FALSE),"")</f>
        <v/>
      </c>
      <c r="C9" s="109">
        <f>IF(DARSENAS!E3="","",DARSENAS!E3)</f>
        <v>2374</v>
      </c>
      <c r="D9" s="112" t="str">
        <f t="shared" si="1"/>
        <v>ESTUVO EN TALLER</v>
      </c>
      <c r="F9" s="137">
        <f t="shared" si="2"/>
        <v>3279</v>
      </c>
      <c r="G9" s="102"/>
      <c r="H9" s="131">
        <v>3279</v>
      </c>
      <c r="I9" s="131"/>
      <c r="J9" s="87" t="str">
        <f t="shared" si="3"/>
        <v>ESTUVO EN TALLER</v>
      </c>
      <c r="M9" s="115">
        <f t="shared" si="0"/>
        <v>1817</v>
      </c>
    </row>
    <row r="10" spans="1:13" ht="16.5" thickTop="1" thickBot="1">
      <c r="A10" s="109">
        <f>IF(DARSENAS!B6="","",DARSENAS!B6)</f>
        <v>3240</v>
      </c>
      <c r="B10" s="110" t="str">
        <f t="shared" si="4"/>
        <v/>
      </c>
      <c r="C10" s="109">
        <f>IF(DARSENAS!G3="","",DARSENAS!G3)</f>
        <v>3246</v>
      </c>
      <c r="D10" s="112" t="str">
        <f t="shared" si="1"/>
        <v/>
      </c>
      <c r="F10" s="137">
        <f t="shared" si="2"/>
        <v>2374</v>
      </c>
      <c r="G10" s="102"/>
      <c r="H10" s="130">
        <v>2374</v>
      </c>
      <c r="I10" s="130"/>
      <c r="J10" s="87" t="str">
        <f t="shared" si="3"/>
        <v>ESTUVO EN TALLER</v>
      </c>
      <c r="M10" s="115">
        <f t="shared" si="0"/>
        <v>3248</v>
      </c>
    </row>
    <row r="11" spans="1:13" ht="16.5" thickTop="1" thickBot="1">
      <c r="A11" s="109">
        <f>IF(DARSENAS!B7="","",DARSENAS!B7)</f>
        <v>3566</v>
      </c>
      <c r="B11" s="110" t="str">
        <f t="shared" si="4"/>
        <v/>
      </c>
      <c r="C11" s="109">
        <f>IF(DARSENAS!G4="","",DARSENAS!G4)</f>
        <v>2400</v>
      </c>
      <c r="D11" s="112" t="str">
        <f t="shared" si="1"/>
        <v/>
      </c>
      <c r="F11" s="137">
        <f t="shared" si="2"/>
        <v>3554</v>
      </c>
      <c r="G11" s="102"/>
      <c r="H11" s="131">
        <v>3554</v>
      </c>
      <c r="I11" s="131"/>
      <c r="J11" s="87" t="str">
        <f t="shared" si="3"/>
        <v>ESTUVO EN TALLER</v>
      </c>
      <c r="M11" s="115" t="str">
        <f t="shared" si="0"/>
        <v/>
      </c>
    </row>
    <row r="12" spans="1:13" ht="16.5" thickTop="1" thickBot="1">
      <c r="A12" s="109">
        <f>IF(DARSENAS!B8="","",DARSENAS!B8)</f>
        <v>3782</v>
      </c>
      <c r="B12" s="110" t="str">
        <f t="shared" si="4"/>
        <v>ESTUVO EN TALLER</v>
      </c>
      <c r="C12" s="109">
        <f>IF(DARSENAS!G5="","",DARSENAS!G5)</f>
        <v>3277</v>
      </c>
      <c r="D12" s="112" t="str">
        <f t="shared" si="1"/>
        <v/>
      </c>
      <c r="F12" s="137">
        <f t="shared" si="2"/>
        <v>3281</v>
      </c>
      <c r="G12" s="102"/>
      <c r="H12" s="130">
        <v>3281</v>
      </c>
      <c r="I12" s="130"/>
      <c r="J12" s="87" t="str">
        <f t="shared" si="3"/>
        <v>ESTUVO EN TALLER</v>
      </c>
      <c r="M12" s="115">
        <f t="shared" si="0"/>
        <v>3279</v>
      </c>
    </row>
    <row r="13" spans="1:13" ht="16.5" thickTop="1" thickBot="1">
      <c r="A13" s="109">
        <f>IF(DARSENAS!B9="","",DARSENAS!B9)</f>
        <v>1815</v>
      </c>
      <c r="B13" s="110" t="str">
        <f t="shared" si="4"/>
        <v/>
      </c>
      <c r="C13" s="109">
        <f>IF(DARSENAS!G6="","",DARSENAS!G6)</f>
        <v>886</v>
      </c>
      <c r="D13" s="112" t="str">
        <f t="shared" si="1"/>
        <v/>
      </c>
      <c r="F13" s="137">
        <f t="shared" si="2"/>
        <v>3244</v>
      </c>
      <c r="G13" s="102"/>
      <c r="H13" s="131"/>
      <c r="I13" s="131">
        <v>3244</v>
      </c>
      <c r="J13" s="87" t="str">
        <f t="shared" si="3"/>
        <v>VA A PASAR POR TALLER</v>
      </c>
      <c r="M13" s="115">
        <f t="shared" si="0"/>
        <v>3281</v>
      </c>
    </row>
    <row r="14" spans="1:13" ht="16.5" thickTop="1" thickBot="1">
      <c r="A14" s="109">
        <f>IF(DARSENAS!B10="","",DARSENAS!B10)</f>
        <v>1817</v>
      </c>
      <c r="B14" s="110" t="str">
        <f t="shared" si="4"/>
        <v/>
      </c>
      <c r="C14" s="109">
        <f>IF(DARSENAS!G7="","",DARSENAS!G7)</f>
        <v>3168</v>
      </c>
      <c r="D14" s="112" t="str">
        <f t="shared" si="1"/>
        <v/>
      </c>
      <c r="F14" s="137">
        <f t="shared" si="2"/>
        <v>3250</v>
      </c>
      <c r="G14" s="102"/>
      <c r="H14" s="130"/>
      <c r="I14" s="130">
        <v>3250</v>
      </c>
      <c r="J14" s="87" t="str">
        <f t="shared" si="3"/>
        <v>VA A PASAR POR TALLER</v>
      </c>
      <c r="M14" s="115">
        <f t="shared" si="0"/>
        <v>3784</v>
      </c>
    </row>
    <row r="15" spans="1:13" ht="16.5" thickTop="1" thickBot="1">
      <c r="A15" s="109">
        <f>IF(DARSENAS!B11="","",DARSENAS!B11)</f>
        <v>3248</v>
      </c>
      <c r="B15" s="110" t="str">
        <f t="shared" si="4"/>
        <v>ESTUVO EN TALLER</v>
      </c>
      <c r="C15" s="109">
        <f>IF(DARSENAS!G8="","",DARSENAS!G8)</f>
        <v>2368</v>
      </c>
      <c r="D15" s="112" t="str">
        <f t="shared" si="1"/>
        <v/>
      </c>
      <c r="F15" s="137">
        <f t="shared" si="2"/>
        <v>2736</v>
      </c>
      <c r="G15" s="102"/>
      <c r="H15" s="131"/>
      <c r="I15" s="131">
        <v>2736</v>
      </c>
      <c r="J15" s="87" t="str">
        <f t="shared" si="3"/>
        <v>VA A PASAR POR TALLER</v>
      </c>
      <c r="M15" s="115">
        <f t="shared" si="0"/>
        <v>3564</v>
      </c>
    </row>
    <row r="16" spans="1:13" ht="16.5" thickTop="1" thickBot="1">
      <c r="A16" s="109" t="str">
        <f>IF(DARSENAS!B12="","",DARSENAS!B12)</f>
        <v/>
      </c>
      <c r="B16" s="110" t="str">
        <f t="shared" si="4"/>
        <v/>
      </c>
      <c r="C16" s="109">
        <f>IF(DARSENAS!G9="","",DARSENAS!G9)</f>
        <v>1984</v>
      </c>
      <c r="D16" s="112" t="str">
        <f t="shared" si="1"/>
        <v/>
      </c>
      <c r="F16" s="137" t="str">
        <f t="shared" si="2"/>
        <v/>
      </c>
      <c r="G16" s="102"/>
      <c r="H16" s="130"/>
      <c r="I16" s="130"/>
      <c r="J16" s="87" t="str">
        <f t="shared" si="3"/>
        <v/>
      </c>
      <c r="M16" s="115">
        <f t="shared" si="0"/>
        <v>3283</v>
      </c>
    </row>
    <row r="17" spans="1:13" ht="16.5" thickTop="1" thickBot="1">
      <c r="A17" s="109">
        <f>IF(DARSENAS!B13="","",DARSENAS!B13)</f>
        <v>3279</v>
      </c>
      <c r="B17" s="110" t="str">
        <f t="shared" si="4"/>
        <v>ESTUVO EN TALLER</v>
      </c>
      <c r="C17" s="109">
        <f>IF(DARSENAS!G10="","",DARSENAS!G10)</f>
        <v>3554</v>
      </c>
      <c r="D17" s="112" t="str">
        <f t="shared" si="1"/>
        <v>ESTUVO EN TALLER</v>
      </c>
      <c r="F17" s="137" t="str">
        <f t="shared" si="2"/>
        <v/>
      </c>
      <c r="G17" s="102"/>
      <c r="H17" s="131"/>
      <c r="I17" s="131"/>
      <c r="J17" s="87" t="str">
        <f t="shared" si="3"/>
        <v/>
      </c>
      <c r="M17" s="115" t="str">
        <f t="shared" si="0"/>
        <v/>
      </c>
    </row>
    <row r="18" spans="1:13" ht="16.5" thickTop="1" thickBot="1">
      <c r="A18" s="109">
        <f>IF(DARSENAS!B14="","",DARSENAS!B14)</f>
        <v>3281</v>
      </c>
      <c r="B18" s="110" t="str">
        <f t="shared" si="4"/>
        <v>ESTUVO EN TALLER</v>
      </c>
      <c r="C18" s="109">
        <f>IF(DARSENAS!G11="","",DARSENAS!G11)</f>
        <v>2370</v>
      </c>
      <c r="D18" s="112" t="str">
        <f t="shared" si="1"/>
        <v/>
      </c>
      <c r="F18" s="137" t="str">
        <f t="shared" si="2"/>
        <v/>
      </c>
      <c r="G18" s="102"/>
      <c r="H18" s="130"/>
      <c r="I18" s="130"/>
      <c r="J18" s="87" t="str">
        <f t="shared" si="3"/>
        <v/>
      </c>
      <c r="M18" s="115" t="str">
        <f t="shared" si="0"/>
        <v/>
      </c>
    </row>
    <row r="19" spans="1:13" ht="16.5" thickTop="1" thickBot="1">
      <c r="A19" s="109">
        <f>IF(DARSENAS!B15="","",DARSENAS!B15)</f>
        <v>3784</v>
      </c>
      <c r="B19" s="110" t="str">
        <f t="shared" si="4"/>
        <v/>
      </c>
      <c r="C19" s="109">
        <f>IF(DARSENAS!G12="","",DARSENAS!G12)</f>
        <v>3312</v>
      </c>
      <c r="D19" s="112" t="str">
        <f t="shared" si="1"/>
        <v/>
      </c>
      <c r="F19" s="137" t="str">
        <f t="shared" si="2"/>
        <v/>
      </c>
      <c r="G19" s="102"/>
      <c r="H19" s="131"/>
      <c r="I19" s="131"/>
      <c r="J19" s="87" t="str">
        <f t="shared" si="3"/>
        <v/>
      </c>
      <c r="M19" s="115">
        <f t="shared" si="0"/>
        <v>1992</v>
      </c>
    </row>
    <row r="20" spans="1:13" ht="16.5" thickTop="1" thickBot="1">
      <c r="A20" s="109">
        <f>IF(DARSENAS!B16="","",DARSENAS!B16)</f>
        <v>3564</v>
      </c>
      <c r="B20" s="110" t="str">
        <f t="shared" si="4"/>
        <v/>
      </c>
      <c r="C20" s="109">
        <f>IF(DARSENAS!G13="","",DARSENAS!G13)</f>
        <v>1982</v>
      </c>
      <c r="D20" s="112" t="str">
        <f t="shared" si="1"/>
        <v/>
      </c>
      <c r="F20" s="137" t="str">
        <f t="shared" si="2"/>
        <v/>
      </c>
      <c r="G20" s="102"/>
      <c r="H20" s="130"/>
      <c r="I20" s="130"/>
      <c r="J20" s="87" t="str">
        <f t="shared" si="3"/>
        <v/>
      </c>
      <c r="M20" s="115">
        <f t="shared" si="0"/>
        <v>3236</v>
      </c>
    </row>
    <row r="21" spans="1:13" ht="16.5" thickTop="1" thickBot="1">
      <c r="A21" s="109">
        <f>IF(DARSENAS!B17="","",DARSENAS!B17)</f>
        <v>3283</v>
      </c>
      <c r="B21" s="110" t="str">
        <f t="shared" si="4"/>
        <v/>
      </c>
      <c r="C21" s="109">
        <f>IF(DARSENAS!G14="","",DARSENAS!G14)</f>
        <v>3850</v>
      </c>
      <c r="D21" s="112" t="str">
        <f t="shared" si="1"/>
        <v/>
      </c>
      <c r="F21" s="137" t="str">
        <f t="shared" si="2"/>
        <v/>
      </c>
      <c r="G21" s="102"/>
      <c r="H21" s="131"/>
      <c r="I21" s="131"/>
      <c r="J21" s="87" t="str">
        <f t="shared" si="3"/>
        <v/>
      </c>
      <c r="M21" s="115">
        <f t="shared" si="0"/>
        <v>3242</v>
      </c>
    </row>
    <row r="22" spans="1:13" ht="16.5" thickTop="1" thickBot="1">
      <c r="A22" s="109" t="str">
        <f>IF(DARSENAS!B18="","",DARSENAS!B18)</f>
        <v/>
      </c>
      <c r="B22" s="110" t="str">
        <f t="shared" si="4"/>
        <v/>
      </c>
      <c r="C22" s="109">
        <f>IF(DARSENAS!G15="","",DARSENAS!G15)</f>
        <v>3234</v>
      </c>
      <c r="D22" s="112" t="str">
        <f t="shared" si="1"/>
        <v/>
      </c>
      <c r="F22" s="137" t="str">
        <f t="shared" si="2"/>
        <v/>
      </c>
      <c r="G22" s="102"/>
      <c r="H22" s="130"/>
      <c r="I22" s="130"/>
      <c r="J22" s="87" t="str">
        <f t="shared" si="3"/>
        <v/>
      </c>
      <c r="M22" s="115">
        <f t="shared" si="0"/>
        <v>1502</v>
      </c>
    </row>
    <row r="23" spans="1:13" ht="16.5" thickTop="1" thickBot="1">
      <c r="A23" s="109" t="str">
        <f>IF(DARSENAS!B19="","",DARSENAS!B19)</f>
        <v/>
      </c>
      <c r="B23" s="110" t="str">
        <f t="shared" si="4"/>
        <v/>
      </c>
      <c r="C23" s="109">
        <f>IF(DARSENAS!G16="","",DARSENAS!G16)</f>
        <v>3250</v>
      </c>
      <c r="D23" s="112" t="str">
        <f t="shared" si="1"/>
        <v>VA A PASAR POR TALLER</v>
      </c>
      <c r="F23" s="137" t="str">
        <f t="shared" si="2"/>
        <v/>
      </c>
      <c r="G23" s="102"/>
      <c r="H23" s="131"/>
      <c r="I23" s="131"/>
      <c r="J23" s="87" t="str">
        <f t="shared" si="3"/>
        <v/>
      </c>
      <c r="M23" s="115">
        <f t="shared" si="0"/>
        <v>2353</v>
      </c>
    </row>
    <row r="24" spans="1:13" ht="16.5" thickTop="1" thickBot="1">
      <c r="A24" s="109">
        <f>IF(DARSENAS!E19="","",DARSENAS!E19)</f>
        <v>1992</v>
      </c>
      <c r="B24" s="110" t="str">
        <f t="shared" si="4"/>
        <v/>
      </c>
      <c r="C24" s="109">
        <f>IF(DARSENAS!G17="","",DARSENAS!G17)</f>
        <v>3244</v>
      </c>
      <c r="D24" s="112" t="str">
        <f t="shared" si="1"/>
        <v>VA A PASAR POR TALLER</v>
      </c>
      <c r="F24" s="137" t="str">
        <f t="shared" si="2"/>
        <v/>
      </c>
      <c r="G24" s="102"/>
      <c r="H24" s="130"/>
      <c r="I24" s="130"/>
      <c r="J24" s="87" t="str">
        <f t="shared" si="3"/>
        <v/>
      </c>
      <c r="M24" s="115">
        <f t="shared" si="0"/>
        <v>3308</v>
      </c>
    </row>
    <row r="25" spans="1:13" ht="16.5" thickTop="1" thickBot="1">
      <c r="A25" s="109">
        <f>IF(DARSENAS!E18="","",DARSENAS!E18)</f>
        <v>3236</v>
      </c>
      <c r="B25" s="110" t="str">
        <f t="shared" si="4"/>
        <v/>
      </c>
      <c r="C25" s="109">
        <f>IF(DARSENAS!G18="","",DARSENAS!G18)</f>
        <v>2736</v>
      </c>
      <c r="D25" s="112" t="str">
        <f t="shared" si="1"/>
        <v>VA A PASAR POR TALLER</v>
      </c>
      <c r="F25" s="137" t="str">
        <f t="shared" si="2"/>
        <v/>
      </c>
      <c r="G25" s="102"/>
      <c r="H25" s="131"/>
      <c r="I25" s="131"/>
      <c r="J25" s="87" t="str">
        <f t="shared" si="3"/>
        <v/>
      </c>
      <c r="M25" s="115">
        <f t="shared" si="0"/>
        <v>1996</v>
      </c>
    </row>
    <row r="26" spans="1:13" ht="16.5" thickTop="1" thickBot="1">
      <c r="A26" s="109">
        <f>IF(DARSENAS!E17="","",DARSENAS!E17)</f>
        <v>3242</v>
      </c>
      <c r="B26" s="110" t="str">
        <f t="shared" si="4"/>
        <v/>
      </c>
      <c r="C26" s="109">
        <f>IF(DARSENAS!G19="","",DARSENAS!G19)</f>
        <v>2398</v>
      </c>
      <c r="D26" s="112" t="str">
        <f t="shared" si="1"/>
        <v/>
      </c>
      <c r="F26" s="137" t="str">
        <f t="shared" si="2"/>
        <v/>
      </c>
      <c r="G26" s="102"/>
      <c r="H26" s="130"/>
      <c r="I26" s="130"/>
      <c r="J26" s="87" t="str">
        <f t="shared" si="3"/>
        <v/>
      </c>
      <c r="M26" s="115">
        <f t="shared" si="0"/>
        <v>1978</v>
      </c>
    </row>
    <row r="27" spans="1:13" ht="16.5" thickTop="1" thickBot="1">
      <c r="A27" s="109">
        <f>IF(DARSENAS!E16="","",DARSENAS!E16)</f>
        <v>1502</v>
      </c>
      <c r="B27" s="110" t="str">
        <f t="shared" si="4"/>
        <v/>
      </c>
      <c r="C27" s="109">
        <f>IF(DARSENAS!G20="","",DARSENAS!G20)</f>
        <v>2649</v>
      </c>
      <c r="D27" s="112" t="str">
        <f t="shared" si="1"/>
        <v/>
      </c>
      <c r="F27" s="137" t="str">
        <f t="shared" si="2"/>
        <v/>
      </c>
      <c r="G27" s="102"/>
      <c r="H27" s="131"/>
      <c r="I27" s="131"/>
      <c r="J27" s="87" t="str">
        <f t="shared" si="3"/>
        <v/>
      </c>
      <c r="M27" s="115">
        <f t="shared" si="0"/>
        <v>3860</v>
      </c>
    </row>
    <row r="28" spans="1:13" ht="16.5" thickTop="1" thickBot="1">
      <c r="A28" s="109">
        <f>IF(DARSENAS!E15="","",DARSENAS!E15)</f>
        <v>2353</v>
      </c>
      <c r="B28" s="110" t="str">
        <f t="shared" si="4"/>
        <v/>
      </c>
      <c r="C28" s="109"/>
      <c r="D28" s="112" t="str">
        <f t="shared" si="1"/>
        <v/>
      </c>
      <c r="F28" s="137" t="str">
        <f t="shared" si="2"/>
        <v/>
      </c>
      <c r="G28" s="102"/>
      <c r="H28" s="130"/>
      <c r="I28" s="130"/>
      <c r="J28" s="87" t="str">
        <f t="shared" si="3"/>
        <v/>
      </c>
      <c r="M28" s="115">
        <f t="shared" si="0"/>
        <v>1994</v>
      </c>
    </row>
    <row r="29" spans="1:13" ht="16.5" thickTop="1" thickBot="1">
      <c r="A29" s="109">
        <f>IF(DARSENAS!E14="","",DARSENAS!E14)</f>
        <v>3308</v>
      </c>
      <c r="B29" s="110" t="str">
        <f t="shared" si="4"/>
        <v/>
      </c>
      <c r="C29" s="109"/>
      <c r="D29" s="112" t="str">
        <f t="shared" si="1"/>
        <v/>
      </c>
      <c r="F29" s="137" t="str">
        <f t="shared" si="2"/>
        <v/>
      </c>
      <c r="G29" s="102"/>
      <c r="H29" s="131"/>
      <c r="I29" s="131"/>
      <c r="J29" s="87" t="str">
        <f t="shared" si="3"/>
        <v/>
      </c>
      <c r="M29" s="115">
        <f t="shared" si="0"/>
        <v>1990</v>
      </c>
    </row>
    <row r="30" spans="1:13" ht="16.5" thickTop="1" thickBot="1">
      <c r="A30" s="109">
        <f>IF(DARSENAS!E13="","",DARSENAS!E13)</f>
        <v>1996</v>
      </c>
      <c r="B30" s="110" t="str">
        <f t="shared" si="4"/>
        <v/>
      </c>
      <c r="C30" s="109"/>
      <c r="D30" s="112" t="str">
        <f t="shared" si="1"/>
        <v/>
      </c>
      <c r="F30" s="137" t="str">
        <f t="shared" si="2"/>
        <v/>
      </c>
      <c r="G30" s="102"/>
      <c r="H30" s="130"/>
      <c r="I30" s="130"/>
      <c r="J30" s="87" t="str">
        <f t="shared" si="3"/>
        <v/>
      </c>
      <c r="M30" s="115">
        <f t="shared" si="0"/>
        <v>3862</v>
      </c>
    </row>
    <row r="31" spans="1:13" ht="14.25" customHeight="1" thickTop="1" thickBot="1">
      <c r="A31" s="109">
        <f>IF(DARSENAS!E12="","",DARSENAS!E12)</f>
        <v>1978</v>
      </c>
      <c r="B31" s="110" t="str">
        <f t="shared" si="4"/>
        <v/>
      </c>
      <c r="C31" s="109"/>
      <c r="D31" s="112" t="str">
        <f t="shared" si="1"/>
        <v/>
      </c>
      <c r="F31" s="137" t="str">
        <f t="shared" si="2"/>
        <v/>
      </c>
      <c r="G31" s="102"/>
      <c r="H31" s="131"/>
      <c r="I31" s="131"/>
      <c r="J31" s="87" t="str">
        <f t="shared" si="3"/>
        <v/>
      </c>
      <c r="M31" s="115">
        <f t="shared" si="0"/>
        <v>2332</v>
      </c>
    </row>
    <row r="32" spans="1:13" ht="14.25" customHeight="1" thickTop="1" thickBot="1">
      <c r="A32" s="109">
        <f>IF(DARSENAS!E11="","",DARSENAS!E11)</f>
        <v>3860</v>
      </c>
      <c r="B32" s="110" t="str">
        <f t="shared" si="4"/>
        <v/>
      </c>
      <c r="C32" s="111"/>
      <c r="D32" s="112" t="str">
        <f t="shared" si="1"/>
        <v/>
      </c>
      <c r="F32" s="137" t="str">
        <f t="shared" si="2"/>
        <v/>
      </c>
      <c r="G32" s="102"/>
      <c r="H32" s="130"/>
      <c r="I32" s="130"/>
      <c r="J32" s="87" t="str">
        <f t="shared" si="3"/>
        <v/>
      </c>
      <c r="M32" s="115">
        <f>IF(C6="","",C6)</f>
        <v>2424</v>
      </c>
    </row>
    <row r="33" spans="1:13" ht="16.5" thickTop="1" thickBot="1">
      <c r="A33" s="109">
        <f>IF(DARSENAS!E10="","",DARSENAS!E10)</f>
        <v>1994</v>
      </c>
      <c r="B33" s="110" t="str">
        <f t="shared" si="4"/>
        <v/>
      </c>
      <c r="C33" s="111"/>
      <c r="D33" s="112" t="str">
        <f t="shared" si="1"/>
        <v/>
      </c>
      <c r="F33" s="137" t="str">
        <f t="shared" si="2"/>
        <v/>
      </c>
      <c r="G33" s="102"/>
      <c r="H33" s="131"/>
      <c r="I33" s="131"/>
      <c r="J33" s="87" t="str">
        <f t="shared" si="3"/>
        <v/>
      </c>
      <c r="M33" s="115">
        <f t="shared" ref="M33:M62" si="5">IF(C7="","",C7)</f>
        <v>3310</v>
      </c>
    </row>
    <row r="34" spans="1:13" ht="16.5" thickTop="1" thickBot="1">
      <c r="A34" s="109">
        <f>IF(DARSENAS!E9="","",DARSENAS!E9)</f>
        <v>1990</v>
      </c>
      <c r="B34" s="110" t="str">
        <f t="shared" si="4"/>
        <v/>
      </c>
      <c r="C34" s="106"/>
      <c r="D34" s="112" t="str">
        <f t="shared" si="1"/>
        <v/>
      </c>
      <c r="F34" s="137" t="str">
        <f t="shared" si="2"/>
        <v/>
      </c>
      <c r="G34" s="102"/>
      <c r="H34" s="130"/>
      <c r="I34" s="130"/>
      <c r="J34" s="87" t="str">
        <f t="shared" si="3"/>
        <v/>
      </c>
      <c r="M34" s="115">
        <f t="shared" si="5"/>
        <v>3238</v>
      </c>
    </row>
    <row r="35" spans="1:13" ht="14.25" thickTop="1" thickBot="1">
      <c r="A35" s="109">
        <f>IF(DARSENAS!E8="","",DARSENAS!E8)</f>
        <v>3862</v>
      </c>
      <c r="B35" s="110" t="str">
        <f t="shared" si="4"/>
        <v/>
      </c>
      <c r="C35" s="106"/>
      <c r="D35" s="112" t="str">
        <f t="shared" si="1"/>
        <v/>
      </c>
      <c r="M35" s="115">
        <f t="shared" si="5"/>
        <v>2374</v>
      </c>
    </row>
    <row r="36" spans="1:13" ht="14.25" thickTop="1" thickBot="1">
      <c r="A36" s="109">
        <f>IF(DARSENAS!E7="","",DARSENAS!E7)</f>
        <v>2332</v>
      </c>
      <c r="B36" s="110" t="str">
        <f t="shared" si="4"/>
        <v/>
      </c>
      <c r="C36" s="106"/>
      <c r="D36" s="112" t="str">
        <f t="shared" si="1"/>
        <v/>
      </c>
      <c r="M36" s="115">
        <f t="shared" si="5"/>
        <v>3246</v>
      </c>
    </row>
    <row r="37" spans="1:13" ht="17.25" thickTop="1" thickBot="1">
      <c r="A37" s="251" t="s">
        <v>83</v>
      </c>
      <c r="B37" s="251"/>
      <c r="C37" s="251"/>
      <c r="D37" s="251"/>
      <c r="M37" s="115">
        <f t="shared" si="5"/>
        <v>2400</v>
      </c>
    </row>
    <row r="38" spans="1:13" ht="14.25" thickTop="1" thickBot="1">
      <c r="A38" s="250"/>
      <c r="B38" s="250"/>
      <c r="C38" s="250"/>
      <c r="D38" s="250"/>
      <c r="M38" s="115">
        <f t="shared" si="5"/>
        <v>3277</v>
      </c>
    </row>
    <row r="39" spans="1:13" ht="14.25" thickTop="1" thickBot="1">
      <c r="A39" s="250"/>
      <c r="B39" s="250"/>
      <c r="C39" s="250"/>
      <c r="D39" s="250"/>
      <c r="M39" s="115">
        <f t="shared" si="5"/>
        <v>886</v>
      </c>
    </row>
    <row r="40" spans="1:13" ht="14.25" thickTop="1" thickBot="1">
      <c r="A40" s="250"/>
      <c r="B40" s="250"/>
      <c r="C40" s="250"/>
      <c r="D40" s="250"/>
      <c r="M40" s="115">
        <f t="shared" si="5"/>
        <v>3168</v>
      </c>
    </row>
    <row r="41" spans="1:13" ht="14.25" thickTop="1" thickBot="1">
      <c r="A41" s="250"/>
      <c r="B41" s="250"/>
      <c r="C41" s="250"/>
      <c r="D41" s="250"/>
      <c r="M41" s="115">
        <f t="shared" si="5"/>
        <v>2368</v>
      </c>
    </row>
    <row r="42" spans="1:13" ht="59.25" customHeight="1" thickTop="1" thickBot="1">
      <c r="A42" s="280"/>
      <c r="B42" s="281"/>
      <c r="C42" s="281"/>
      <c r="D42" s="282"/>
      <c r="M42" s="115">
        <f t="shared" si="5"/>
        <v>1984</v>
      </c>
    </row>
    <row r="43" spans="1:13" ht="13.5" thickTop="1">
      <c r="M43" s="115">
        <f t="shared" si="5"/>
        <v>3554</v>
      </c>
    </row>
    <row r="44" spans="1:13">
      <c r="M44" s="115">
        <f t="shared" si="5"/>
        <v>2370</v>
      </c>
    </row>
    <row r="45" spans="1:13">
      <c r="M45" s="115">
        <f t="shared" si="5"/>
        <v>3312</v>
      </c>
    </row>
    <row r="46" spans="1:13">
      <c r="M46" s="115">
        <f t="shared" si="5"/>
        <v>1982</v>
      </c>
    </row>
    <row r="47" spans="1:13">
      <c r="M47" s="115">
        <f t="shared" si="5"/>
        <v>3850</v>
      </c>
    </row>
    <row r="48" spans="1:13">
      <c r="M48" s="115">
        <f t="shared" si="5"/>
        <v>3234</v>
      </c>
    </row>
    <row r="49" spans="13:13">
      <c r="M49" s="115">
        <f t="shared" si="5"/>
        <v>3250</v>
      </c>
    </row>
    <row r="50" spans="13:13">
      <c r="M50" s="115">
        <f t="shared" si="5"/>
        <v>3244</v>
      </c>
    </row>
    <row r="51" spans="13:13">
      <c r="M51" s="115">
        <f t="shared" si="5"/>
        <v>2736</v>
      </c>
    </row>
    <row r="52" spans="13:13">
      <c r="M52" s="115">
        <f t="shared" si="5"/>
        <v>2398</v>
      </c>
    </row>
    <row r="53" spans="13:13">
      <c r="M53" s="115">
        <f t="shared" si="5"/>
        <v>2649</v>
      </c>
    </row>
    <row r="54" spans="13:13">
      <c r="M54" s="115" t="str">
        <f t="shared" si="5"/>
        <v/>
      </c>
    </row>
    <row r="55" spans="13:13">
      <c r="M55" s="115" t="str">
        <f t="shared" si="5"/>
        <v/>
      </c>
    </row>
    <row r="56" spans="13:13">
      <c r="M56" s="115" t="str">
        <f t="shared" si="5"/>
        <v/>
      </c>
    </row>
    <row r="57" spans="13:13">
      <c r="M57" s="115" t="str">
        <f t="shared" si="5"/>
        <v/>
      </c>
    </row>
    <row r="58" spans="13:13">
      <c r="M58" s="115" t="str">
        <f t="shared" si="5"/>
        <v/>
      </c>
    </row>
    <row r="59" spans="13:13">
      <c r="M59" s="115" t="str">
        <f t="shared" si="5"/>
        <v/>
      </c>
    </row>
    <row r="60" spans="13:13">
      <c r="M60" s="115" t="str">
        <f t="shared" si="5"/>
        <v/>
      </c>
    </row>
    <row r="61" spans="13:13">
      <c r="M61" s="115" t="str">
        <f t="shared" si="5"/>
        <v/>
      </c>
    </row>
    <row r="62" spans="13:13">
      <c r="M62" s="115" t="str">
        <f t="shared" si="5"/>
        <v/>
      </c>
    </row>
  </sheetData>
  <sheetProtection password="A667" sheet="1" objects="1" scenarios="1" formatCells="0" selectLockedCells="1"/>
  <mergeCells count="10">
    <mergeCell ref="A39:D39"/>
    <mergeCell ref="A40:D40"/>
    <mergeCell ref="A41:D41"/>
    <mergeCell ref="A42:D42"/>
    <mergeCell ref="A1:D2"/>
    <mergeCell ref="A3:D3"/>
    <mergeCell ref="C4:D4"/>
    <mergeCell ref="B5:D5"/>
    <mergeCell ref="A37:D37"/>
    <mergeCell ref="A38:D38"/>
  </mergeCells>
  <conditionalFormatting sqref="F6:F34">
    <cfRule type="cellIs" dxfId="6" priority="3" operator="equal">
      <formula>"ERROR"</formula>
    </cfRule>
  </conditionalFormatting>
  <conditionalFormatting sqref="F6:F34">
    <cfRule type="cellIs" dxfId="5" priority="2" operator="equal">
      <formula>"ERROR"</formula>
    </cfRule>
  </conditionalFormatting>
  <conditionalFormatting sqref="F6:F34">
    <cfRule type="cellIs" dxfId="4" priority="1" operator="equal">
      <formula>"ERROR"</formula>
    </cfRule>
  </conditionalFormatting>
  <dataValidations count="2">
    <dataValidation type="list" allowBlank="1" showInputMessage="1" showErrorMessage="1" errorTitle="ALERTA" error="ESTE BUS NO PERTENECE A ESTE OPERARIO O NO EXISTE" sqref="G6:G34 H6:I6">
      <formula1>$M$1:$M$62</formula1>
    </dataValidation>
    <dataValidation type="list" allowBlank="1" showDropDown="1" showInputMessage="1" showErrorMessage="1" sqref="H7:I34">
      <formula1>$M$1:$M$62</formula1>
    </dataValidation>
  </dataValidations>
  <pageMargins left="0.7" right="0.7" top="0.75" bottom="0.75" header="0.3" footer="0.3"/>
  <pageSetup paperSize="9" scale="103" orientation="portrait" r:id="rId1"/>
  <headerFooter alignWithMargins="0"/>
  <colBreaks count="1" manualBreakCount="1">
    <brk id="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M62"/>
  <sheetViews>
    <sheetView view="pageBreakPreview" zoomScale="60" zoomScaleNormal="100" workbookViewId="0">
      <selection activeCell="H7" sqref="H7"/>
    </sheetView>
  </sheetViews>
  <sheetFormatPr baseColWidth="10" defaultRowHeight="12.75"/>
  <cols>
    <col min="1" max="1" width="13.85546875" style="102" customWidth="1"/>
    <col min="2" max="2" width="26" style="102" customWidth="1"/>
    <col min="3" max="3" width="11.42578125" style="102"/>
    <col min="4" max="4" width="24.7109375" style="102" customWidth="1"/>
    <col min="5" max="5" width="11.42578125" style="87"/>
    <col min="6" max="6" width="9" style="136" customWidth="1"/>
    <col min="7" max="7" width="11.42578125" style="107"/>
    <col min="8" max="8" width="14" style="107" customWidth="1"/>
    <col min="9" max="9" width="13.5703125" style="107" customWidth="1"/>
    <col min="10" max="256" width="11.42578125" style="87"/>
    <col min="257" max="257" width="13.85546875" style="87" customWidth="1"/>
    <col min="258" max="258" width="26" style="87" customWidth="1"/>
    <col min="259" max="259" width="11.42578125" style="87"/>
    <col min="260" max="260" width="24.7109375" style="87" customWidth="1"/>
    <col min="261" max="512" width="11.42578125" style="87"/>
    <col min="513" max="513" width="13.85546875" style="87" customWidth="1"/>
    <col min="514" max="514" width="26" style="87" customWidth="1"/>
    <col min="515" max="515" width="11.42578125" style="87"/>
    <col min="516" max="516" width="24.7109375" style="87" customWidth="1"/>
    <col min="517" max="768" width="11.42578125" style="87"/>
    <col min="769" max="769" width="13.85546875" style="87" customWidth="1"/>
    <col min="770" max="770" width="26" style="87" customWidth="1"/>
    <col min="771" max="771" width="11.42578125" style="87"/>
    <col min="772" max="772" width="24.7109375" style="87" customWidth="1"/>
    <col min="773" max="1024" width="11.42578125" style="87"/>
    <col min="1025" max="1025" width="13.85546875" style="87" customWidth="1"/>
    <col min="1026" max="1026" width="26" style="87" customWidth="1"/>
    <col min="1027" max="1027" width="11.42578125" style="87"/>
    <col min="1028" max="1028" width="24.7109375" style="87" customWidth="1"/>
    <col min="1029" max="1280" width="11.42578125" style="87"/>
    <col min="1281" max="1281" width="13.85546875" style="87" customWidth="1"/>
    <col min="1282" max="1282" width="26" style="87" customWidth="1"/>
    <col min="1283" max="1283" width="11.42578125" style="87"/>
    <col min="1284" max="1284" width="24.7109375" style="87" customWidth="1"/>
    <col min="1285" max="1536" width="11.42578125" style="87"/>
    <col min="1537" max="1537" width="13.85546875" style="87" customWidth="1"/>
    <col min="1538" max="1538" width="26" style="87" customWidth="1"/>
    <col min="1539" max="1539" width="11.42578125" style="87"/>
    <col min="1540" max="1540" width="24.7109375" style="87" customWidth="1"/>
    <col min="1541" max="1792" width="11.42578125" style="87"/>
    <col min="1793" max="1793" width="13.85546875" style="87" customWidth="1"/>
    <col min="1794" max="1794" width="26" style="87" customWidth="1"/>
    <col min="1795" max="1795" width="11.42578125" style="87"/>
    <col min="1796" max="1796" width="24.7109375" style="87" customWidth="1"/>
    <col min="1797" max="2048" width="11.42578125" style="87"/>
    <col min="2049" max="2049" width="13.85546875" style="87" customWidth="1"/>
    <col min="2050" max="2050" width="26" style="87" customWidth="1"/>
    <col min="2051" max="2051" width="11.42578125" style="87"/>
    <col min="2052" max="2052" width="24.7109375" style="87" customWidth="1"/>
    <col min="2053" max="2304" width="11.42578125" style="87"/>
    <col min="2305" max="2305" width="13.85546875" style="87" customWidth="1"/>
    <col min="2306" max="2306" width="26" style="87" customWidth="1"/>
    <col min="2307" max="2307" width="11.42578125" style="87"/>
    <col min="2308" max="2308" width="24.7109375" style="87" customWidth="1"/>
    <col min="2309" max="2560" width="11.42578125" style="87"/>
    <col min="2561" max="2561" width="13.85546875" style="87" customWidth="1"/>
    <col min="2562" max="2562" width="26" style="87" customWidth="1"/>
    <col min="2563" max="2563" width="11.42578125" style="87"/>
    <col min="2564" max="2564" width="24.7109375" style="87" customWidth="1"/>
    <col min="2565" max="2816" width="11.42578125" style="87"/>
    <col min="2817" max="2817" width="13.85546875" style="87" customWidth="1"/>
    <col min="2818" max="2818" width="26" style="87" customWidth="1"/>
    <col min="2819" max="2819" width="11.42578125" style="87"/>
    <col min="2820" max="2820" width="24.7109375" style="87" customWidth="1"/>
    <col min="2821" max="3072" width="11.42578125" style="87"/>
    <col min="3073" max="3073" width="13.85546875" style="87" customWidth="1"/>
    <col min="3074" max="3074" width="26" style="87" customWidth="1"/>
    <col min="3075" max="3075" width="11.42578125" style="87"/>
    <col min="3076" max="3076" width="24.7109375" style="87" customWidth="1"/>
    <col min="3077" max="3328" width="11.42578125" style="87"/>
    <col min="3329" max="3329" width="13.85546875" style="87" customWidth="1"/>
    <col min="3330" max="3330" width="26" style="87" customWidth="1"/>
    <col min="3331" max="3331" width="11.42578125" style="87"/>
    <col min="3332" max="3332" width="24.7109375" style="87" customWidth="1"/>
    <col min="3333" max="3584" width="11.42578125" style="87"/>
    <col min="3585" max="3585" width="13.85546875" style="87" customWidth="1"/>
    <col min="3586" max="3586" width="26" style="87" customWidth="1"/>
    <col min="3587" max="3587" width="11.42578125" style="87"/>
    <col min="3588" max="3588" width="24.7109375" style="87" customWidth="1"/>
    <col min="3589" max="3840" width="11.42578125" style="87"/>
    <col min="3841" max="3841" width="13.85546875" style="87" customWidth="1"/>
    <col min="3842" max="3842" width="26" style="87" customWidth="1"/>
    <col min="3843" max="3843" width="11.42578125" style="87"/>
    <col min="3844" max="3844" width="24.7109375" style="87" customWidth="1"/>
    <col min="3845" max="4096" width="11.42578125" style="87"/>
    <col min="4097" max="4097" width="13.85546875" style="87" customWidth="1"/>
    <col min="4098" max="4098" width="26" style="87" customWidth="1"/>
    <col min="4099" max="4099" width="11.42578125" style="87"/>
    <col min="4100" max="4100" width="24.7109375" style="87" customWidth="1"/>
    <col min="4101" max="4352" width="11.42578125" style="87"/>
    <col min="4353" max="4353" width="13.85546875" style="87" customWidth="1"/>
    <col min="4354" max="4354" width="26" style="87" customWidth="1"/>
    <col min="4355" max="4355" width="11.42578125" style="87"/>
    <col min="4356" max="4356" width="24.7109375" style="87" customWidth="1"/>
    <col min="4357" max="4608" width="11.42578125" style="87"/>
    <col min="4609" max="4609" width="13.85546875" style="87" customWidth="1"/>
    <col min="4610" max="4610" width="26" style="87" customWidth="1"/>
    <col min="4611" max="4611" width="11.42578125" style="87"/>
    <col min="4612" max="4612" width="24.7109375" style="87" customWidth="1"/>
    <col min="4613" max="4864" width="11.42578125" style="87"/>
    <col min="4865" max="4865" width="13.85546875" style="87" customWidth="1"/>
    <col min="4866" max="4866" width="26" style="87" customWidth="1"/>
    <col min="4867" max="4867" width="11.42578125" style="87"/>
    <col min="4868" max="4868" width="24.7109375" style="87" customWidth="1"/>
    <col min="4869" max="5120" width="11.42578125" style="87"/>
    <col min="5121" max="5121" width="13.85546875" style="87" customWidth="1"/>
    <col min="5122" max="5122" width="26" style="87" customWidth="1"/>
    <col min="5123" max="5123" width="11.42578125" style="87"/>
    <col min="5124" max="5124" width="24.7109375" style="87" customWidth="1"/>
    <col min="5125" max="5376" width="11.42578125" style="87"/>
    <col min="5377" max="5377" width="13.85546875" style="87" customWidth="1"/>
    <col min="5378" max="5378" width="26" style="87" customWidth="1"/>
    <col min="5379" max="5379" width="11.42578125" style="87"/>
    <col min="5380" max="5380" width="24.7109375" style="87" customWidth="1"/>
    <col min="5381" max="5632" width="11.42578125" style="87"/>
    <col min="5633" max="5633" width="13.85546875" style="87" customWidth="1"/>
    <col min="5634" max="5634" width="26" style="87" customWidth="1"/>
    <col min="5635" max="5635" width="11.42578125" style="87"/>
    <col min="5636" max="5636" width="24.7109375" style="87" customWidth="1"/>
    <col min="5637" max="5888" width="11.42578125" style="87"/>
    <col min="5889" max="5889" width="13.85546875" style="87" customWidth="1"/>
    <col min="5890" max="5890" width="26" style="87" customWidth="1"/>
    <col min="5891" max="5891" width="11.42578125" style="87"/>
    <col min="5892" max="5892" width="24.7109375" style="87" customWidth="1"/>
    <col min="5893" max="6144" width="11.42578125" style="87"/>
    <col min="6145" max="6145" width="13.85546875" style="87" customWidth="1"/>
    <col min="6146" max="6146" width="26" style="87" customWidth="1"/>
    <col min="6147" max="6147" width="11.42578125" style="87"/>
    <col min="6148" max="6148" width="24.7109375" style="87" customWidth="1"/>
    <col min="6149" max="6400" width="11.42578125" style="87"/>
    <col min="6401" max="6401" width="13.85546875" style="87" customWidth="1"/>
    <col min="6402" max="6402" width="26" style="87" customWidth="1"/>
    <col min="6403" max="6403" width="11.42578125" style="87"/>
    <col min="6404" max="6404" width="24.7109375" style="87" customWidth="1"/>
    <col min="6405" max="6656" width="11.42578125" style="87"/>
    <col min="6657" max="6657" width="13.85546875" style="87" customWidth="1"/>
    <col min="6658" max="6658" width="26" style="87" customWidth="1"/>
    <col min="6659" max="6659" width="11.42578125" style="87"/>
    <col min="6660" max="6660" width="24.7109375" style="87" customWidth="1"/>
    <col min="6661" max="6912" width="11.42578125" style="87"/>
    <col min="6913" max="6913" width="13.85546875" style="87" customWidth="1"/>
    <col min="6914" max="6914" width="26" style="87" customWidth="1"/>
    <col min="6915" max="6915" width="11.42578125" style="87"/>
    <col min="6916" max="6916" width="24.7109375" style="87" customWidth="1"/>
    <col min="6917" max="7168" width="11.42578125" style="87"/>
    <col min="7169" max="7169" width="13.85546875" style="87" customWidth="1"/>
    <col min="7170" max="7170" width="26" style="87" customWidth="1"/>
    <col min="7171" max="7171" width="11.42578125" style="87"/>
    <col min="7172" max="7172" width="24.7109375" style="87" customWidth="1"/>
    <col min="7173" max="7424" width="11.42578125" style="87"/>
    <col min="7425" max="7425" width="13.85546875" style="87" customWidth="1"/>
    <col min="7426" max="7426" width="26" style="87" customWidth="1"/>
    <col min="7427" max="7427" width="11.42578125" style="87"/>
    <col min="7428" max="7428" width="24.7109375" style="87" customWidth="1"/>
    <col min="7429" max="7680" width="11.42578125" style="87"/>
    <col min="7681" max="7681" width="13.85546875" style="87" customWidth="1"/>
    <col min="7682" max="7682" width="26" style="87" customWidth="1"/>
    <col min="7683" max="7683" width="11.42578125" style="87"/>
    <col min="7684" max="7684" width="24.7109375" style="87" customWidth="1"/>
    <col min="7685" max="7936" width="11.42578125" style="87"/>
    <col min="7937" max="7937" width="13.85546875" style="87" customWidth="1"/>
    <col min="7938" max="7938" width="26" style="87" customWidth="1"/>
    <col min="7939" max="7939" width="11.42578125" style="87"/>
    <col min="7940" max="7940" width="24.7109375" style="87" customWidth="1"/>
    <col min="7941" max="8192" width="11.42578125" style="87"/>
    <col min="8193" max="8193" width="13.85546875" style="87" customWidth="1"/>
    <col min="8194" max="8194" width="26" style="87" customWidth="1"/>
    <col min="8195" max="8195" width="11.42578125" style="87"/>
    <col min="8196" max="8196" width="24.7109375" style="87" customWidth="1"/>
    <col min="8197" max="8448" width="11.42578125" style="87"/>
    <col min="8449" max="8449" width="13.85546875" style="87" customWidth="1"/>
    <col min="8450" max="8450" width="26" style="87" customWidth="1"/>
    <col min="8451" max="8451" width="11.42578125" style="87"/>
    <col min="8452" max="8452" width="24.7109375" style="87" customWidth="1"/>
    <col min="8453" max="8704" width="11.42578125" style="87"/>
    <col min="8705" max="8705" width="13.85546875" style="87" customWidth="1"/>
    <col min="8706" max="8706" width="26" style="87" customWidth="1"/>
    <col min="8707" max="8707" width="11.42578125" style="87"/>
    <col min="8708" max="8708" width="24.7109375" style="87" customWidth="1"/>
    <col min="8709" max="8960" width="11.42578125" style="87"/>
    <col min="8961" max="8961" width="13.85546875" style="87" customWidth="1"/>
    <col min="8962" max="8962" width="26" style="87" customWidth="1"/>
    <col min="8963" max="8963" width="11.42578125" style="87"/>
    <col min="8964" max="8964" width="24.7109375" style="87" customWidth="1"/>
    <col min="8965" max="9216" width="11.42578125" style="87"/>
    <col min="9217" max="9217" width="13.85546875" style="87" customWidth="1"/>
    <col min="9218" max="9218" width="26" style="87" customWidth="1"/>
    <col min="9219" max="9219" width="11.42578125" style="87"/>
    <col min="9220" max="9220" width="24.7109375" style="87" customWidth="1"/>
    <col min="9221" max="9472" width="11.42578125" style="87"/>
    <col min="9473" max="9473" width="13.85546875" style="87" customWidth="1"/>
    <col min="9474" max="9474" width="26" style="87" customWidth="1"/>
    <col min="9475" max="9475" width="11.42578125" style="87"/>
    <col min="9476" max="9476" width="24.7109375" style="87" customWidth="1"/>
    <col min="9477" max="9728" width="11.42578125" style="87"/>
    <col min="9729" max="9729" width="13.85546875" style="87" customWidth="1"/>
    <col min="9730" max="9730" width="26" style="87" customWidth="1"/>
    <col min="9731" max="9731" width="11.42578125" style="87"/>
    <col min="9732" max="9732" width="24.7109375" style="87" customWidth="1"/>
    <col min="9733" max="9984" width="11.42578125" style="87"/>
    <col min="9985" max="9985" width="13.85546875" style="87" customWidth="1"/>
    <col min="9986" max="9986" width="26" style="87" customWidth="1"/>
    <col min="9987" max="9987" width="11.42578125" style="87"/>
    <col min="9988" max="9988" width="24.7109375" style="87" customWidth="1"/>
    <col min="9989" max="10240" width="11.42578125" style="87"/>
    <col min="10241" max="10241" width="13.85546875" style="87" customWidth="1"/>
    <col min="10242" max="10242" width="26" style="87" customWidth="1"/>
    <col min="10243" max="10243" width="11.42578125" style="87"/>
    <col min="10244" max="10244" width="24.7109375" style="87" customWidth="1"/>
    <col min="10245" max="10496" width="11.42578125" style="87"/>
    <col min="10497" max="10497" width="13.85546875" style="87" customWidth="1"/>
    <col min="10498" max="10498" width="26" style="87" customWidth="1"/>
    <col min="10499" max="10499" width="11.42578125" style="87"/>
    <col min="10500" max="10500" width="24.7109375" style="87" customWidth="1"/>
    <col min="10501" max="10752" width="11.42578125" style="87"/>
    <col min="10753" max="10753" width="13.85546875" style="87" customWidth="1"/>
    <col min="10754" max="10754" width="26" style="87" customWidth="1"/>
    <col min="10755" max="10755" width="11.42578125" style="87"/>
    <col min="10756" max="10756" width="24.7109375" style="87" customWidth="1"/>
    <col min="10757" max="11008" width="11.42578125" style="87"/>
    <col min="11009" max="11009" width="13.85546875" style="87" customWidth="1"/>
    <col min="11010" max="11010" width="26" style="87" customWidth="1"/>
    <col min="11011" max="11011" width="11.42578125" style="87"/>
    <col min="11012" max="11012" width="24.7109375" style="87" customWidth="1"/>
    <col min="11013" max="11264" width="11.42578125" style="87"/>
    <col min="11265" max="11265" width="13.85546875" style="87" customWidth="1"/>
    <col min="11266" max="11266" width="26" style="87" customWidth="1"/>
    <col min="11267" max="11267" width="11.42578125" style="87"/>
    <col min="11268" max="11268" width="24.7109375" style="87" customWidth="1"/>
    <col min="11269" max="11520" width="11.42578125" style="87"/>
    <col min="11521" max="11521" width="13.85546875" style="87" customWidth="1"/>
    <col min="11522" max="11522" width="26" style="87" customWidth="1"/>
    <col min="11523" max="11523" width="11.42578125" style="87"/>
    <col min="11524" max="11524" width="24.7109375" style="87" customWidth="1"/>
    <col min="11525" max="11776" width="11.42578125" style="87"/>
    <col min="11777" max="11777" width="13.85546875" style="87" customWidth="1"/>
    <col min="11778" max="11778" width="26" style="87" customWidth="1"/>
    <col min="11779" max="11779" width="11.42578125" style="87"/>
    <col min="11780" max="11780" width="24.7109375" style="87" customWidth="1"/>
    <col min="11781" max="12032" width="11.42578125" style="87"/>
    <col min="12033" max="12033" width="13.85546875" style="87" customWidth="1"/>
    <col min="12034" max="12034" width="26" style="87" customWidth="1"/>
    <col min="12035" max="12035" width="11.42578125" style="87"/>
    <col min="12036" max="12036" width="24.7109375" style="87" customWidth="1"/>
    <col min="12037" max="12288" width="11.42578125" style="87"/>
    <col min="12289" max="12289" width="13.85546875" style="87" customWidth="1"/>
    <col min="12290" max="12290" width="26" style="87" customWidth="1"/>
    <col min="12291" max="12291" width="11.42578125" style="87"/>
    <col min="12292" max="12292" width="24.7109375" style="87" customWidth="1"/>
    <col min="12293" max="12544" width="11.42578125" style="87"/>
    <col min="12545" max="12545" width="13.85546875" style="87" customWidth="1"/>
    <col min="12546" max="12546" width="26" style="87" customWidth="1"/>
    <col min="12547" max="12547" width="11.42578125" style="87"/>
    <col min="12548" max="12548" width="24.7109375" style="87" customWidth="1"/>
    <col min="12549" max="12800" width="11.42578125" style="87"/>
    <col min="12801" max="12801" width="13.85546875" style="87" customWidth="1"/>
    <col min="12802" max="12802" width="26" style="87" customWidth="1"/>
    <col min="12803" max="12803" width="11.42578125" style="87"/>
    <col min="12804" max="12804" width="24.7109375" style="87" customWidth="1"/>
    <col min="12805" max="13056" width="11.42578125" style="87"/>
    <col min="13057" max="13057" width="13.85546875" style="87" customWidth="1"/>
    <col min="13058" max="13058" width="26" style="87" customWidth="1"/>
    <col min="13059" max="13059" width="11.42578125" style="87"/>
    <col min="13060" max="13060" width="24.7109375" style="87" customWidth="1"/>
    <col min="13061" max="13312" width="11.42578125" style="87"/>
    <col min="13313" max="13313" width="13.85546875" style="87" customWidth="1"/>
    <col min="13314" max="13314" width="26" style="87" customWidth="1"/>
    <col min="13315" max="13315" width="11.42578125" style="87"/>
    <col min="13316" max="13316" width="24.7109375" style="87" customWidth="1"/>
    <col min="13317" max="13568" width="11.42578125" style="87"/>
    <col min="13569" max="13569" width="13.85546875" style="87" customWidth="1"/>
    <col min="13570" max="13570" width="26" style="87" customWidth="1"/>
    <col min="13571" max="13571" width="11.42578125" style="87"/>
    <col min="13572" max="13572" width="24.7109375" style="87" customWidth="1"/>
    <col min="13573" max="13824" width="11.42578125" style="87"/>
    <col min="13825" max="13825" width="13.85546875" style="87" customWidth="1"/>
    <col min="13826" max="13826" width="26" style="87" customWidth="1"/>
    <col min="13827" max="13827" width="11.42578125" style="87"/>
    <col min="13828" max="13828" width="24.7109375" style="87" customWidth="1"/>
    <col min="13829" max="14080" width="11.42578125" style="87"/>
    <col min="14081" max="14081" width="13.85546875" style="87" customWidth="1"/>
    <col min="14082" max="14082" width="26" style="87" customWidth="1"/>
    <col min="14083" max="14083" width="11.42578125" style="87"/>
    <col min="14084" max="14084" width="24.7109375" style="87" customWidth="1"/>
    <col min="14085" max="14336" width="11.42578125" style="87"/>
    <col min="14337" max="14337" width="13.85546875" style="87" customWidth="1"/>
    <col min="14338" max="14338" width="26" style="87" customWidth="1"/>
    <col min="14339" max="14339" width="11.42578125" style="87"/>
    <col min="14340" max="14340" width="24.7109375" style="87" customWidth="1"/>
    <col min="14341" max="14592" width="11.42578125" style="87"/>
    <col min="14593" max="14593" width="13.85546875" style="87" customWidth="1"/>
    <col min="14594" max="14594" width="26" style="87" customWidth="1"/>
    <col min="14595" max="14595" width="11.42578125" style="87"/>
    <col min="14596" max="14596" width="24.7109375" style="87" customWidth="1"/>
    <col min="14597" max="14848" width="11.42578125" style="87"/>
    <col min="14849" max="14849" width="13.85546875" style="87" customWidth="1"/>
    <col min="14850" max="14850" width="26" style="87" customWidth="1"/>
    <col min="14851" max="14851" width="11.42578125" style="87"/>
    <col min="14852" max="14852" width="24.7109375" style="87" customWidth="1"/>
    <col min="14853" max="15104" width="11.42578125" style="87"/>
    <col min="15105" max="15105" width="13.85546875" style="87" customWidth="1"/>
    <col min="15106" max="15106" width="26" style="87" customWidth="1"/>
    <col min="15107" max="15107" width="11.42578125" style="87"/>
    <col min="15108" max="15108" width="24.7109375" style="87" customWidth="1"/>
    <col min="15109" max="15360" width="11.42578125" style="87"/>
    <col min="15361" max="15361" width="13.85546875" style="87" customWidth="1"/>
    <col min="15362" max="15362" width="26" style="87" customWidth="1"/>
    <col min="15363" max="15363" width="11.42578125" style="87"/>
    <col min="15364" max="15364" width="24.7109375" style="87" customWidth="1"/>
    <col min="15365" max="15616" width="11.42578125" style="87"/>
    <col min="15617" max="15617" width="13.85546875" style="87" customWidth="1"/>
    <col min="15618" max="15618" width="26" style="87" customWidth="1"/>
    <col min="15619" max="15619" width="11.42578125" style="87"/>
    <col min="15620" max="15620" width="24.7109375" style="87" customWidth="1"/>
    <col min="15621" max="15872" width="11.42578125" style="87"/>
    <col min="15873" max="15873" width="13.85546875" style="87" customWidth="1"/>
    <col min="15874" max="15874" width="26" style="87" customWidth="1"/>
    <col min="15875" max="15875" width="11.42578125" style="87"/>
    <col min="15876" max="15876" width="24.7109375" style="87" customWidth="1"/>
    <col min="15877" max="16128" width="11.42578125" style="87"/>
    <col min="16129" max="16129" width="13.85546875" style="87" customWidth="1"/>
    <col min="16130" max="16130" width="26" style="87" customWidth="1"/>
    <col min="16131" max="16131" width="11.42578125" style="87"/>
    <col min="16132" max="16132" width="24.7109375" style="87" customWidth="1"/>
    <col min="16133" max="16384" width="11.42578125" style="87"/>
  </cols>
  <sheetData>
    <row r="1" spans="1:13" ht="13.5" thickTop="1">
      <c r="A1" s="213" t="s">
        <v>76</v>
      </c>
      <c r="B1" s="214"/>
      <c r="C1" s="214"/>
      <c r="D1" s="215"/>
      <c r="M1" s="115" t="str">
        <f>IF(A6="","",A6)</f>
        <v>NISSAN NOTE</v>
      </c>
    </row>
    <row r="2" spans="1:13" ht="12.75" customHeight="1" thickBot="1">
      <c r="A2" s="216"/>
      <c r="B2" s="217"/>
      <c r="C2" s="217"/>
      <c r="D2" s="218"/>
      <c r="M2" s="115" t="str">
        <f t="shared" ref="M2:M31" si="0">IF(A7="","",A7)</f>
        <v>314 furgoneta</v>
      </c>
    </row>
    <row r="3" spans="1:13" ht="18.75" customHeight="1" thickTop="1" thickBot="1">
      <c r="A3" s="283" t="s">
        <v>102</v>
      </c>
      <c r="B3" s="284"/>
      <c r="C3" s="284"/>
      <c r="D3" s="285"/>
      <c r="M3" s="115">
        <f t="shared" si="0"/>
        <v>1976</v>
      </c>
    </row>
    <row r="4" spans="1:13" ht="17.25" customHeight="1" thickTop="1" thickBot="1">
      <c r="A4" s="103" t="s">
        <v>78</v>
      </c>
      <c r="B4" s="104">
        <f ca="1">TODAY()</f>
        <v>45582</v>
      </c>
      <c r="C4" s="222" t="s">
        <v>79</v>
      </c>
      <c r="D4" s="223"/>
      <c r="M4" s="115">
        <f t="shared" si="0"/>
        <v>1986</v>
      </c>
    </row>
    <row r="5" spans="1:13" ht="36.75" customHeight="1" thickTop="1" thickBot="1">
      <c r="A5" s="154" t="s">
        <v>1</v>
      </c>
      <c r="B5" s="224" t="s">
        <v>112</v>
      </c>
      <c r="C5" s="225"/>
      <c r="D5" s="226"/>
      <c r="G5" s="134" t="s">
        <v>85</v>
      </c>
      <c r="H5" s="138" t="s">
        <v>99</v>
      </c>
      <c r="I5" s="138" t="s">
        <v>105</v>
      </c>
      <c r="M5" s="115">
        <f t="shared" si="0"/>
        <v>3240</v>
      </c>
    </row>
    <row r="6" spans="1:13" ht="16.5" thickTop="1" thickBot="1">
      <c r="A6" s="109" t="s">
        <v>94</v>
      </c>
      <c r="B6" s="100"/>
      <c r="C6" s="109">
        <f>IF(DARSENAS!E6="","",DARSENAS!E6)</f>
        <v>2424</v>
      </c>
      <c r="D6" s="112" t="str">
        <f>IFERROR(VLOOKUP(C6,F:J,5,FALSE),"")</f>
        <v/>
      </c>
      <c r="F6" s="137" t="str">
        <f>IF(G6="",IF(H6="","",H6),G6)</f>
        <v/>
      </c>
      <c r="G6" s="135"/>
      <c r="H6" s="135"/>
      <c r="I6" s="135"/>
      <c r="J6" s="87" t="str">
        <f>IF(G6="","",$G$5)</f>
        <v/>
      </c>
      <c r="M6" s="115">
        <f t="shared" si="0"/>
        <v>3566</v>
      </c>
    </row>
    <row r="7" spans="1:13" ht="16.5" thickTop="1" thickBot="1">
      <c r="A7" s="109" t="s">
        <v>95</v>
      </c>
      <c r="B7" s="100"/>
      <c r="C7" s="109">
        <f>IF(DARSENAS!E5="","",DARSENAS!E5)</f>
        <v>3310</v>
      </c>
      <c r="D7" s="112" t="str">
        <f t="shared" ref="D7:D36" si="1">IFERROR(VLOOKUP(C7,F:J,5,FALSE),"")</f>
        <v/>
      </c>
      <c r="F7" s="137" t="str">
        <f>IF(H7="",IF(I7="","",I7),H7)</f>
        <v/>
      </c>
      <c r="G7" s="102"/>
      <c r="H7" s="131"/>
      <c r="I7" s="131"/>
      <c r="J7" s="87" t="str">
        <f>IF(H7="",IF(I7="","",$I$5),$H$5)</f>
        <v/>
      </c>
      <c r="M7" s="115">
        <f t="shared" si="0"/>
        <v>3782</v>
      </c>
    </row>
    <row r="8" spans="1:13" ht="16.5" thickTop="1" thickBot="1">
      <c r="A8" s="109">
        <f>IF(DARSENAS!B4="","",DARSENAS!B4)</f>
        <v>1976</v>
      </c>
      <c r="B8" s="110" t="str">
        <f>IFERROR(VLOOKUP(A8,F:J,5,FALSE),"")</f>
        <v/>
      </c>
      <c r="C8" s="109">
        <f>IF(DARSENAS!E4="","",DARSENAS!E4)</f>
        <v>3238</v>
      </c>
      <c r="D8" s="112" t="str">
        <f t="shared" si="1"/>
        <v/>
      </c>
      <c r="F8" s="137" t="str">
        <f t="shared" ref="F8:F34" si="2">IF(H8="",IF(I8="","",I8),H8)</f>
        <v/>
      </c>
      <c r="G8" s="102"/>
      <c r="H8" s="130"/>
      <c r="I8" s="130"/>
      <c r="J8" s="87" t="str">
        <f t="shared" ref="J8:J34" si="3">IF(H8="",IF(I8="","",$I$5),$H$5)</f>
        <v/>
      </c>
      <c r="M8" s="115">
        <f t="shared" si="0"/>
        <v>1815</v>
      </c>
    </row>
    <row r="9" spans="1:13" ht="16.5" thickTop="1" thickBot="1">
      <c r="A9" s="109">
        <f>IF(DARSENAS!B5="","",DARSENAS!B5)</f>
        <v>1986</v>
      </c>
      <c r="B9" s="110" t="str">
        <f t="shared" ref="B9:B36" si="4">IFERROR(VLOOKUP(A9,F:J,5,FALSE),"")</f>
        <v/>
      </c>
      <c r="C9" s="109">
        <f>IF(DARSENAS!E3="","",DARSENAS!E3)</f>
        <v>2374</v>
      </c>
      <c r="D9" s="112" t="str">
        <f t="shared" si="1"/>
        <v/>
      </c>
      <c r="F9" s="137" t="str">
        <f t="shared" si="2"/>
        <v/>
      </c>
      <c r="G9" s="102"/>
      <c r="H9" s="131"/>
      <c r="I9" s="131"/>
      <c r="J9" s="87" t="str">
        <f t="shared" si="3"/>
        <v/>
      </c>
      <c r="M9" s="115">
        <f t="shared" si="0"/>
        <v>1817</v>
      </c>
    </row>
    <row r="10" spans="1:13" ht="16.5" thickTop="1" thickBot="1">
      <c r="A10" s="109">
        <f>IF(DARSENAS!B6="","",DARSENAS!B6)</f>
        <v>3240</v>
      </c>
      <c r="B10" s="110" t="str">
        <f t="shared" si="4"/>
        <v/>
      </c>
      <c r="C10" s="109">
        <f>IF(DARSENAS!G3="","",DARSENAS!G3)</f>
        <v>3246</v>
      </c>
      <c r="D10" s="112" t="str">
        <f t="shared" si="1"/>
        <v/>
      </c>
      <c r="F10" s="137" t="str">
        <f t="shared" si="2"/>
        <v/>
      </c>
      <c r="G10" s="102"/>
      <c r="H10" s="130"/>
      <c r="I10" s="130"/>
      <c r="J10" s="87" t="str">
        <f t="shared" si="3"/>
        <v/>
      </c>
      <c r="M10" s="115">
        <f t="shared" si="0"/>
        <v>3248</v>
      </c>
    </row>
    <row r="11" spans="1:13" ht="16.5" thickTop="1" thickBot="1">
      <c r="A11" s="109">
        <f>IF(DARSENAS!B7="","",DARSENAS!B7)</f>
        <v>3566</v>
      </c>
      <c r="B11" s="110" t="str">
        <f t="shared" si="4"/>
        <v/>
      </c>
      <c r="C11" s="109">
        <f>IF(DARSENAS!G4="","",DARSENAS!G4)</f>
        <v>2400</v>
      </c>
      <c r="D11" s="112" t="str">
        <f t="shared" si="1"/>
        <v/>
      </c>
      <c r="F11" s="137" t="str">
        <f t="shared" si="2"/>
        <v/>
      </c>
      <c r="G11" s="102"/>
      <c r="H11" s="131"/>
      <c r="I11" s="131"/>
      <c r="J11" s="87" t="str">
        <f t="shared" si="3"/>
        <v/>
      </c>
      <c r="M11" s="115" t="str">
        <f t="shared" si="0"/>
        <v/>
      </c>
    </row>
    <row r="12" spans="1:13" ht="16.5" thickTop="1" thickBot="1">
      <c r="A12" s="109">
        <f>IF(DARSENAS!B8="","",DARSENAS!B8)</f>
        <v>3782</v>
      </c>
      <c r="B12" s="110" t="str">
        <f t="shared" si="4"/>
        <v/>
      </c>
      <c r="C12" s="109">
        <f>IF(DARSENAS!G5="","",DARSENAS!G5)</f>
        <v>3277</v>
      </c>
      <c r="D12" s="112" t="str">
        <f t="shared" si="1"/>
        <v/>
      </c>
      <c r="F12" s="137" t="str">
        <f t="shared" si="2"/>
        <v/>
      </c>
      <c r="G12" s="102"/>
      <c r="H12" s="130"/>
      <c r="I12" s="130"/>
      <c r="J12" s="87" t="str">
        <f t="shared" si="3"/>
        <v/>
      </c>
      <c r="M12" s="115">
        <f t="shared" si="0"/>
        <v>3279</v>
      </c>
    </row>
    <row r="13" spans="1:13" ht="16.5" thickTop="1" thickBot="1">
      <c r="A13" s="109">
        <f>IF(DARSENAS!B9="","",DARSENAS!B9)</f>
        <v>1815</v>
      </c>
      <c r="B13" s="110" t="str">
        <f t="shared" si="4"/>
        <v/>
      </c>
      <c r="C13" s="109">
        <f>IF(DARSENAS!G6="","",DARSENAS!G6)</f>
        <v>886</v>
      </c>
      <c r="D13" s="112" t="str">
        <f t="shared" si="1"/>
        <v/>
      </c>
      <c r="F13" s="137" t="str">
        <f t="shared" si="2"/>
        <v/>
      </c>
      <c r="G13" s="102"/>
      <c r="H13" s="131"/>
      <c r="I13" s="131"/>
      <c r="J13" s="87" t="str">
        <f t="shared" si="3"/>
        <v/>
      </c>
      <c r="M13" s="115">
        <f t="shared" si="0"/>
        <v>3281</v>
      </c>
    </row>
    <row r="14" spans="1:13" ht="16.5" thickTop="1" thickBot="1">
      <c r="A14" s="109">
        <f>IF(DARSENAS!B10="","",DARSENAS!B10)</f>
        <v>1817</v>
      </c>
      <c r="B14" s="110" t="str">
        <f t="shared" si="4"/>
        <v/>
      </c>
      <c r="C14" s="109">
        <f>IF(DARSENAS!G7="","",DARSENAS!G7)</f>
        <v>3168</v>
      </c>
      <c r="D14" s="112" t="str">
        <f t="shared" si="1"/>
        <v/>
      </c>
      <c r="F14" s="137" t="str">
        <f t="shared" si="2"/>
        <v/>
      </c>
      <c r="G14" s="102"/>
      <c r="H14" s="130"/>
      <c r="I14" s="130"/>
      <c r="J14" s="87" t="str">
        <f t="shared" si="3"/>
        <v/>
      </c>
      <c r="M14" s="115">
        <f t="shared" si="0"/>
        <v>3784</v>
      </c>
    </row>
    <row r="15" spans="1:13" ht="16.5" thickTop="1" thickBot="1">
      <c r="A15" s="109">
        <f>IF(DARSENAS!B11="","",DARSENAS!B11)</f>
        <v>3248</v>
      </c>
      <c r="B15" s="110" t="str">
        <f t="shared" si="4"/>
        <v/>
      </c>
      <c r="C15" s="109">
        <f>IF(DARSENAS!G8="","",DARSENAS!G8)</f>
        <v>2368</v>
      </c>
      <c r="D15" s="112" t="str">
        <f t="shared" si="1"/>
        <v/>
      </c>
      <c r="F15" s="137" t="str">
        <f t="shared" si="2"/>
        <v/>
      </c>
      <c r="G15" s="102"/>
      <c r="H15" s="131"/>
      <c r="I15" s="131"/>
      <c r="J15" s="87" t="str">
        <f t="shared" si="3"/>
        <v/>
      </c>
      <c r="M15" s="115">
        <f t="shared" si="0"/>
        <v>3564</v>
      </c>
    </row>
    <row r="16" spans="1:13" ht="16.5" thickTop="1" thickBot="1">
      <c r="A16" s="109" t="str">
        <f>IF(DARSENAS!B12="","",DARSENAS!B12)</f>
        <v/>
      </c>
      <c r="B16" s="110" t="str">
        <f t="shared" si="4"/>
        <v/>
      </c>
      <c r="C16" s="109">
        <f>IF(DARSENAS!G9="","",DARSENAS!G9)</f>
        <v>1984</v>
      </c>
      <c r="D16" s="112" t="str">
        <f t="shared" si="1"/>
        <v/>
      </c>
      <c r="F16" s="137" t="str">
        <f t="shared" si="2"/>
        <v/>
      </c>
      <c r="G16" s="102"/>
      <c r="H16" s="130"/>
      <c r="I16" s="130"/>
      <c r="J16" s="87" t="str">
        <f t="shared" si="3"/>
        <v/>
      </c>
      <c r="M16" s="115">
        <f t="shared" si="0"/>
        <v>3283</v>
      </c>
    </row>
    <row r="17" spans="1:13" ht="16.5" thickTop="1" thickBot="1">
      <c r="A17" s="109">
        <f>IF(DARSENAS!B13="","",DARSENAS!B13)</f>
        <v>3279</v>
      </c>
      <c r="B17" s="110" t="str">
        <f t="shared" si="4"/>
        <v/>
      </c>
      <c r="C17" s="109">
        <f>IF(DARSENAS!G10="","",DARSENAS!G10)</f>
        <v>3554</v>
      </c>
      <c r="D17" s="112" t="str">
        <f t="shared" si="1"/>
        <v/>
      </c>
      <c r="F17" s="137" t="str">
        <f t="shared" si="2"/>
        <v/>
      </c>
      <c r="G17" s="102"/>
      <c r="H17" s="131"/>
      <c r="I17" s="131"/>
      <c r="J17" s="87" t="str">
        <f t="shared" si="3"/>
        <v/>
      </c>
      <c r="M17" s="115" t="str">
        <f t="shared" si="0"/>
        <v/>
      </c>
    </row>
    <row r="18" spans="1:13" ht="16.5" thickTop="1" thickBot="1">
      <c r="A18" s="109">
        <f>IF(DARSENAS!B14="","",DARSENAS!B14)</f>
        <v>3281</v>
      </c>
      <c r="B18" s="110" t="str">
        <f t="shared" si="4"/>
        <v/>
      </c>
      <c r="C18" s="109">
        <f>IF(DARSENAS!G11="","",DARSENAS!G11)</f>
        <v>2370</v>
      </c>
      <c r="D18" s="112" t="str">
        <f t="shared" si="1"/>
        <v/>
      </c>
      <c r="F18" s="137" t="str">
        <f t="shared" si="2"/>
        <v/>
      </c>
      <c r="G18" s="102"/>
      <c r="H18" s="130"/>
      <c r="I18" s="130"/>
      <c r="J18" s="87" t="str">
        <f t="shared" si="3"/>
        <v/>
      </c>
      <c r="M18" s="115" t="str">
        <f t="shared" si="0"/>
        <v/>
      </c>
    </row>
    <row r="19" spans="1:13" ht="16.5" thickTop="1" thickBot="1">
      <c r="A19" s="109">
        <f>IF(DARSENAS!B15="","",DARSENAS!B15)</f>
        <v>3784</v>
      </c>
      <c r="B19" s="110" t="str">
        <f t="shared" si="4"/>
        <v/>
      </c>
      <c r="C19" s="109">
        <f>IF(DARSENAS!G12="","",DARSENAS!G12)</f>
        <v>3312</v>
      </c>
      <c r="D19" s="112" t="str">
        <f t="shared" si="1"/>
        <v/>
      </c>
      <c r="F19" s="137" t="str">
        <f t="shared" si="2"/>
        <v/>
      </c>
      <c r="G19" s="102"/>
      <c r="H19" s="131"/>
      <c r="I19" s="131"/>
      <c r="J19" s="87" t="str">
        <f t="shared" si="3"/>
        <v/>
      </c>
      <c r="M19" s="115">
        <f t="shared" si="0"/>
        <v>1992</v>
      </c>
    </row>
    <row r="20" spans="1:13" ht="16.5" thickTop="1" thickBot="1">
      <c r="A20" s="109">
        <f>IF(DARSENAS!B16="","",DARSENAS!B16)</f>
        <v>3564</v>
      </c>
      <c r="B20" s="110" t="str">
        <f t="shared" si="4"/>
        <v/>
      </c>
      <c r="C20" s="109">
        <f>IF(DARSENAS!G13="","",DARSENAS!G13)</f>
        <v>1982</v>
      </c>
      <c r="D20" s="112" t="str">
        <f t="shared" si="1"/>
        <v/>
      </c>
      <c r="F20" s="137" t="str">
        <f t="shared" si="2"/>
        <v/>
      </c>
      <c r="G20" s="102"/>
      <c r="H20" s="130"/>
      <c r="I20" s="130"/>
      <c r="J20" s="87" t="str">
        <f t="shared" si="3"/>
        <v/>
      </c>
      <c r="M20" s="115">
        <f t="shared" si="0"/>
        <v>3236</v>
      </c>
    </row>
    <row r="21" spans="1:13" ht="16.5" thickTop="1" thickBot="1">
      <c r="A21" s="109">
        <f>IF(DARSENAS!B17="","",DARSENAS!B17)</f>
        <v>3283</v>
      </c>
      <c r="B21" s="110" t="str">
        <f t="shared" si="4"/>
        <v/>
      </c>
      <c r="C21" s="109">
        <f>IF(DARSENAS!G14="","",DARSENAS!G14)</f>
        <v>3850</v>
      </c>
      <c r="D21" s="112" t="str">
        <f t="shared" si="1"/>
        <v/>
      </c>
      <c r="F21" s="137" t="str">
        <f t="shared" si="2"/>
        <v/>
      </c>
      <c r="G21" s="102"/>
      <c r="H21" s="131"/>
      <c r="I21" s="131"/>
      <c r="J21" s="87" t="str">
        <f t="shared" si="3"/>
        <v/>
      </c>
      <c r="M21" s="115">
        <f t="shared" si="0"/>
        <v>3242</v>
      </c>
    </row>
    <row r="22" spans="1:13" ht="16.5" thickTop="1" thickBot="1">
      <c r="A22" s="109" t="str">
        <f>IF(DARSENAS!B18="","",DARSENAS!B18)</f>
        <v/>
      </c>
      <c r="B22" s="110" t="str">
        <f t="shared" si="4"/>
        <v/>
      </c>
      <c r="C22" s="109">
        <f>IF(DARSENAS!G15="","",DARSENAS!G15)</f>
        <v>3234</v>
      </c>
      <c r="D22" s="112" t="str">
        <f t="shared" si="1"/>
        <v/>
      </c>
      <c r="F22" s="137" t="str">
        <f t="shared" si="2"/>
        <v/>
      </c>
      <c r="G22" s="102"/>
      <c r="H22" s="130"/>
      <c r="I22" s="130"/>
      <c r="J22" s="87" t="str">
        <f t="shared" si="3"/>
        <v/>
      </c>
      <c r="M22" s="115">
        <f t="shared" si="0"/>
        <v>1502</v>
      </c>
    </row>
    <row r="23" spans="1:13" ht="16.5" thickTop="1" thickBot="1">
      <c r="A23" s="109" t="str">
        <f>IF(DARSENAS!B19="","",DARSENAS!B19)</f>
        <v/>
      </c>
      <c r="B23" s="110" t="str">
        <f t="shared" si="4"/>
        <v/>
      </c>
      <c r="C23" s="109">
        <f>IF(DARSENAS!G16="","",DARSENAS!G16)</f>
        <v>3250</v>
      </c>
      <c r="D23" s="112" t="str">
        <f t="shared" si="1"/>
        <v/>
      </c>
      <c r="F23" s="137" t="str">
        <f t="shared" si="2"/>
        <v/>
      </c>
      <c r="G23" s="102"/>
      <c r="H23" s="131"/>
      <c r="I23" s="131"/>
      <c r="J23" s="87" t="str">
        <f t="shared" si="3"/>
        <v/>
      </c>
      <c r="M23" s="115">
        <f t="shared" si="0"/>
        <v>2353</v>
      </c>
    </row>
    <row r="24" spans="1:13" ht="16.5" thickTop="1" thickBot="1">
      <c r="A24" s="109">
        <f>IF(DARSENAS!E19="","",DARSENAS!E19)</f>
        <v>1992</v>
      </c>
      <c r="B24" s="110" t="str">
        <f t="shared" si="4"/>
        <v/>
      </c>
      <c r="C24" s="109">
        <f>IF(DARSENAS!G17="","",DARSENAS!G17)</f>
        <v>3244</v>
      </c>
      <c r="D24" s="112" t="str">
        <f t="shared" si="1"/>
        <v/>
      </c>
      <c r="F24" s="137" t="str">
        <f t="shared" si="2"/>
        <v/>
      </c>
      <c r="G24" s="102"/>
      <c r="H24" s="130"/>
      <c r="I24" s="130"/>
      <c r="J24" s="87" t="str">
        <f t="shared" si="3"/>
        <v/>
      </c>
      <c r="M24" s="115">
        <f t="shared" si="0"/>
        <v>3308</v>
      </c>
    </row>
    <row r="25" spans="1:13" ht="16.5" thickTop="1" thickBot="1">
      <c r="A25" s="109">
        <f>IF(DARSENAS!E18="","",DARSENAS!E18)</f>
        <v>3236</v>
      </c>
      <c r="B25" s="110" t="str">
        <f t="shared" si="4"/>
        <v/>
      </c>
      <c r="C25" s="109">
        <f>IF(DARSENAS!G18="","",DARSENAS!G18)</f>
        <v>2736</v>
      </c>
      <c r="D25" s="112" t="str">
        <f t="shared" si="1"/>
        <v/>
      </c>
      <c r="F25" s="137" t="str">
        <f t="shared" si="2"/>
        <v/>
      </c>
      <c r="G25" s="102"/>
      <c r="H25" s="131"/>
      <c r="I25" s="131"/>
      <c r="J25" s="87" t="str">
        <f t="shared" si="3"/>
        <v/>
      </c>
      <c r="M25" s="115">
        <f t="shared" si="0"/>
        <v>1996</v>
      </c>
    </row>
    <row r="26" spans="1:13" ht="16.5" thickTop="1" thickBot="1">
      <c r="A26" s="109">
        <f>IF(DARSENAS!E17="","",DARSENAS!E17)</f>
        <v>3242</v>
      </c>
      <c r="B26" s="110" t="str">
        <f t="shared" si="4"/>
        <v/>
      </c>
      <c r="C26" s="109">
        <f>IF(DARSENAS!G19="","",DARSENAS!G19)</f>
        <v>2398</v>
      </c>
      <c r="D26" s="112" t="str">
        <f t="shared" si="1"/>
        <v/>
      </c>
      <c r="F26" s="137" t="str">
        <f t="shared" si="2"/>
        <v/>
      </c>
      <c r="G26" s="102"/>
      <c r="H26" s="130"/>
      <c r="I26" s="130"/>
      <c r="J26" s="87" t="str">
        <f t="shared" si="3"/>
        <v/>
      </c>
      <c r="M26" s="115">
        <f t="shared" si="0"/>
        <v>1978</v>
      </c>
    </row>
    <row r="27" spans="1:13" ht="16.5" thickTop="1" thickBot="1">
      <c r="A27" s="109">
        <f>IF(DARSENAS!E16="","",DARSENAS!E16)</f>
        <v>1502</v>
      </c>
      <c r="B27" s="110" t="str">
        <f t="shared" si="4"/>
        <v/>
      </c>
      <c r="C27" s="109">
        <f>IF(DARSENAS!G20="","",DARSENAS!G20)</f>
        <v>2649</v>
      </c>
      <c r="D27" s="112" t="str">
        <f t="shared" si="1"/>
        <v/>
      </c>
      <c r="F27" s="137" t="str">
        <f t="shared" si="2"/>
        <v/>
      </c>
      <c r="G27" s="102"/>
      <c r="H27" s="131"/>
      <c r="I27" s="131"/>
      <c r="J27" s="87" t="str">
        <f t="shared" si="3"/>
        <v/>
      </c>
      <c r="M27" s="115">
        <f t="shared" si="0"/>
        <v>3860</v>
      </c>
    </row>
    <row r="28" spans="1:13" ht="16.5" thickTop="1" thickBot="1">
      <c r="A28" s="109">
        <f>IF(DARSENAS!E15="","",DARSENAS!E15)</f>
        <v>2353</v>
      </c>
      <c r="B28" s="110" t="str">
        <f t="shared" si="4"/>
        <v/>
      </c>
      <c r="C28" s="109"/>
      <c r="D28" s="112" t="str">
        <f t="shared" si="1"/>
        <v/>
      </c>
      <c r="F28" s="137" t="str">
        <f t="shared" si="2"/>
        <v/>
      </c>
      <c r="G28" s="102"/>
      <c r="H28" s="130"/>
      <c r="I28" s="130"/>
      <c r="J28" s="87" t="str">
        <f t="shared" si="3"/>
        <v/>
      </c>
      <c r="M28" s="115">
        <f t="shared" si="0"/>
        <v>1994</v>
      </c>
    </row>
    <row r="29" spans="1:13" ht="16.5" thickTop="1" thickBot="1">
      <c r="A29" s="109">
        <f>IF(DARSENAS!E14="","",DARSENAS!E14)</f>
        <v>3308</v>
      </c>
      <c r="B29" s="110" t="str">
        <f t="shared" si="4"/>
        <v/>
      </c>
      <c r="C29" s="109"/>
      <c r="D29" s="112" t="str">
        <f t="shared" si="1"/>
        <v/>
      </c>
      <c r="F29" s="137" t="str">
        <f t="shared" si="2"/>
        <v/>
      </c>
      <c r="G29" s="102"/>
      <c r="H29" s="131"/>
      <c r="I29" s="131"/>
      <c r="J29" s="87" t="str">
        <f t="shared" si="3"/>
        <v/>
      </c>
      <c r="M29" s="115">
        <f t="shared" si="0"/>
        <v>1990</v>
      </c>
    </row>
    <row r="30" spans="1:13" ht="16.5" thickTop="1" thickBot="1">
      <c r="A30" s="109">
        <f>IF(DARSENAS!E13="","",DARSENAS!E13)</f>
        <v>1996</v>
      </c>
      <c r="B30" s="110" t="str">
        <f t="shared" si="4"/>
        <v/>
      </c>
      <c r="C30" s="109"/>
      <c r="D30" s="112" t="str">
        <f t="shared" si="1"/>
        <v/>
      </c>
      <c r="F30" s="137" t="str">
        <f t="shared" si="2"/>
        <v/>
      </c>
      <c r="G30" s="102"/>
      <c r="H30" s="130"/>
      <c r="I30" s="130"/>
      <c r="J30" s="87" t="str">
        <f t="shared" si="3"/>
        <v/>
      </c>
      <c r="M30" s="115">
        <f t="shared" si="0"/>
        <v>3862</v>
      </c>
    </row>
    <row r="31" spans="1:13" ht="14.25" customHeight="1" thickTop="1" thickBot="1">
      <c r="A31" s="109">
        <f>IF(DARSENAS!E12="","",DARSENAS!E12)</f>
        <v>1978</v>
      </c>
      <c r="B31" s="110" t="str">
        <f t="shared" si="4"/>
        <v/>
      </c>
      <c r="C31" s="109"/>
      <c r="D31" s="112" t="str">
        <f t="shared" si="1"/>
        <v/>
      </c>
      <c r="F31" s="137" t="str">
        <f t="shared" si="2"/>
        <v/>
      </c>
      <c r="G31" s="102"/>
      <c r="H31" s="131"/>
      <c r="I31" s="131"/>
      <c r="J31" s="87" t="str">
        <f t="shared" si="3"/>
        <v/>
      </c>
      <c r="M31" s="115">
        <f t="shared" si="0"/>
        <v>2332</v>
      </c>
    </row>
    <row r="32" spans="1:13" ht="14.25" customHeight="1" thickTop="1" thickBot="1">
      <c r="A32" s="109">
        <f>IF(DARSENAS!E11="","",DARSENAS!E11)</f>
        <v>3860</v>
      </c>
      <c r="B32" s="110" t="str">
        <f t="shared" si="4"/>
        <v/>
      </c>
      <c r="C32" s="111"/>
      <c r="D32" s="112" t="str">
        <f t="shared" si="1"/>
        <v/>
      </c>
      <c r="F32" s="137" t="str">
        <f t="shared" si="2"/>
        <v/>
      </c>
      <c r="G32" s="102"/>
      <c r="H32" s="130"/>
      <c r="I32" s="130"/>
      <c r="J32" s="87" t="str">
        <f t="shared" si="3"/>
        <v/>
      </c>
      <c r="M32" s="115">
        <f>IF(C6="","",C6)</f>
        <v>2424</v>
      </c>
    </row>
    <row r="33" spans="1:13" ht="16.5" thickTop="1" thickBot="1">
      <c r="A33" s="109">
        <f>IF(DARSENAS!E10="","",DARSENAS!E10)</f>
        <v>1994</v>
      </c>
      <c r="B33" s="110" t="str">
        <f t="shared" si="4"/>
        <v/>
      </c>
      <c r="C33" s="111"/>
      <c r="D33" s="112" t="str">
        <f t="shared" si="1"/>
        <v/>
      </c>
      <c r="F33" s="137" t="str">
        <f t="shared" si="2"/>
        <v/>
      </c>
      <c r="G33" s="102"/>
      <c r="H33" s="131"/>
      <c r="I33" s="131"/>
      <c r="J33" s="87" t="str">
        <f t="shared" si="3"/>
        <v/>
      </c>
      <c r="M33" s="115">
        <f t="shared" ref="M33:M62" si="5">IF(C7="","",C7)</f>
        <v>3310</v>
      </c>
    </row>
    <row r="34" spans="1:13" ht="16.5" thickTop="1" thickBot="1">
      <c r="A34" s="109">
        <f>IF(DARSENAS!E9="","",DARSENAS!E9)</f>
        <v>1990</v>
      </c>
      <c r="B34" s="110" t="str">
        <f t="shared" si="4"/>
        <v/>
      </c>
      <c r="C34" s="106"/>
      <c r="D34" s="112" t="str">
        <f t="shared" si="1"/>
        <v/>
      </c>
      <c r="F34" s="137" t="str">
        <f t="shared" si="2"/>
        <v/>
      </c>
      <c r="G34" s="102"/>
      <c r="H34" s="130"/>
      <c r="I34" s="130"/>
      <c r="J34" s="87" t="str">
        <f t="shared" si="3"/>
        <v/>
      </c>
      <c r="M34" s="115">
        <f t="shared" si="5"/>
        <v>3238</v>
      </c>
    </row>
    <row r="35" spans="1:13" ht="14.25" thickTop="1" thickBot="1">
      <c r="A35" s="109">
        <f>IF(DARSENAS!E8="","",DARSENAS!E8)</f>
        <v>3862</v>
      </c>
      <c r="B35" s="110" t="str">
        <f t="shared" si="4"/>
        <v/>
      </c>
      <c r="C35" s="106"/>
      <c r="D35" s="112" t="str">
        <f t="shared" si="1"/>
        <v/>
      </c>
      <c r="M35" s="115">
        <f t="shared" si="5"/>
        <v>2374</v>
      </c>
    </row>
    <row r="36" spans="1:13" ht="14.25" thickTop="1" thickBot="1">
      <c r="A36" s="109">
        <f>IF(DARSENAS!E7="","",DARSENAS!E7)</f>
        <v>2332</v>
      </c>
      <c r="B36" s="110" t="str">
        <f t="shared" si="4"/>
        <v/>
      </c>
      <c r="C36" s="106"/>
      <c r="D36" s="112" t="str">
        <f t="shared" si="1"/>
        <v/>
      </c>
      <c r="M36" s="115">
        <f t="shared" si="5"/>
        <v>3246</v>
      </c>
    </row>
    <row r="37" spans="1:13" ht="17.25" thickTop="1" thickBot="1">
      <c r="A37" s="251" t="s">
        <v>83</v>
      </c>
      <c r="B37" s="251"/>
      <c r="C37" s="251"/>
      <c r="D37" s="251"/>
      <c r="M37" s="115">
        <f t="shared" si="5"/>
        <v>2400</v>
      </c>
    </row>
    <row r="38" spans="1:13" ht="14.25" thickTop="1" thickBot="1">
      <c r="A38" s="250"/>
      <c r="B38" s="250"/>
      <c r="C38" s="250"/>
      <c r="D38" s="250"/>
      <c r="M38" s="115">
        <f t="shared" si="5"/>
        <v>3277</v>
      </c>
    </row>
    <row r="39" spans="1:13" ht="14.25" thickTop="1" thickBot="1">
      <c r="A39" s="250"/>
      <c r="B39" s="250"/>
      <c r="C39" s="250"/>
      <c r="D39" s="250"/>
      <c r="M39" s="115">
        <f t="shared" si="5"/>
        <v>886</v>
      </c>
    </row>
    <row r="40" spans="1:13" ht="14.25" thickTop="1" thickBot="1">
      <c r="A40" s="250"/>
      <c r="B40" s="250"/>
      <c r="C40" s="250"/>
      <c r="D40" s="250"/>
      <c r="M40" s="115">
        <f t="shared" si="5"/>
        <v>3168</v>
      </c>
    </row>
    <row r="41" spans="1:13" ht="14.25" thickTop="1" thickBot="1">
      <c r="A41" s="250"/>
      <c r="B41" s="250"/>
      <c r="C41" s="250"/>
      <c r="D41" s="250"/>
      <c r="M41" s="115">
        <f t="shared" si="5"/>
        <v>2368</v>
      </c>
    </row>
    <row r="42" spans="1:13" ht="59.25" customHeight="1" thickTop="1" thickBot="1">
      <c r="A42" s="280"/>
      <c r="B42" s="281"/>
      <c r="C42" s="281"/>
      <c r="D42" s="282"/>
      <c r="M42" s="115">
        <f t="shared" si="5"/>
        <v>1984</v>
      </c>
    </row>
    <row r="43" spans="1:13" ht="13.5" thickTop="1">
      <c r="M43" s="115">
        <f t="shared" si="5"/>
        <v>3554</v>
      </c>
    </row>
    <row r="44" spans="1:13">
      <c r="M44" s="115">
        <f t="shared" si="5"/>
        <v>2370</v>
      </c>
    </row>
    <row r="45" spans="1:13">
      <c r="M45" s="115">
        <f t="shared" si="5"/>
        <v>3312</v>
      </c>
    </row>
    <row r="46" spans="1:13">
      <c r="M46" s="115">
        <f t="shared" si="5"/>
        <v>1982</v>
      </c>
    </row>
    <row r="47" spans="1:13">
      <c r="M47" s="115">
        <f t="shared" si="5"/>
        <v>3850</v>
      </c>
    </row>
    <row r="48" spans="1:13">
      <c r="M48" s="115">
        <f t="shared" si="5"/>
        <v>3234</v>
      </c>
    </row>
    <row r="49" spans="13:13">
      <c r="M49" s="115">
        <f t="shared" si="5"/>
        <v>3250</v>
      </c>
    </row>
    <row r="50" spans="13:13">
      <c r="M50" s="115">
        <f t="shared" si="5"/>
        <v>3244</v>
      </c>
    </row>
    <row r="51" spans="13:13">
      <c r="M51" s="115">
        <f t="shared" si="5"/>
        <v>2736</v>
      </c>
    </row>
    <row r="52" spans="13:13">
      <c r="M52" s="115">
        <f t="shared" si="5"/>
        <v>2398</v>
      </c>
    </row>
    <row r="53" spans="13:13">
      <c r="M53" s="115">
        <f t="shared" si="5"/>
        <v>2649</v>
      </c>
    </row>
    <row r="54" spans="13:13">
      <c r="M54" s="115" t="str">
        <f t="shared" si="5"/>
        <v/>
      </c>
    </row>
    <row r="55" spans="13:13">
      <c r="M55" s="115" t="str">
        <f t="shared" si="5"/>
        <v/>
      </c>
    </row>
    <row r="56" spans="13:13">
      <c r="M56" s="115" t="str">
        <f t="shared" si="5"/>
        <v/>
      </c>
    </row>
    <row r="57" spans="13:13">
      <c r="M57" s="115" t="str">
        <f t="shared" si="5"/>
        <v/>
      </c>
    </row>
    <row r="58" spans="13:13">
      <c r="M58" s="115" t="str">
        <f t="shared" si="5"/>
        <v/>
      </c>
    </row>
    <row r="59" spans="13:13">
      <c r="M59" s="115" t="str">
        <f t="shared" si="5"/>
        <v/>
      </c>
    </row>
    <row r="60" spans="13:13">
      <c r="M60" s="115" t="str">
        <f t="shared" si="5"/>
        <v/>
      </c>
    </row>
    <row r="61" spans="13:13">
      <c r="M61" s="115" t="str">
        <f t="shared" si="5"/>
        <v/>
      </c>
    </row>
    <row r="62" spans="13:13">
      <c r="M62" s="115" t="str">
        <f t="shared" si="5"/>
        <v/>
      </c>
    </row>
  </sheetData>
  <sheetProtection password="A667" sheet="1" objects="1" scenarios="1" formatCells="0" selectLockedCells="1"/>
  <mergeCells count="10">
    <mergeCell ref="A39:D39"/>
    <mergeCell ref="A40:D40"/>
    <mergeCell ref="A41:D41"/>
    <mergeCell ref="A42:D42"/>
    <mergeCell ref="A1:D2"/>
    <mergeCell ref="A3:D3"/>
    <mergeCell ref="C4:D4"/>
    <mergeCell ref="B5:D5"/>
    <mergeCell ref="A37:D37"/>
    <mergeCell ref="A38:D38"/>
  </mergeCells>
  <conditionalFormatting sqref="F6:F34">
    <cfRule type="cellIs" dxfId="3" priority="3" operator="equal">
      <formula>"ERROR"</formula>
    </cfRule>
  </conditionalFormatting>
  <conditionalFormatting sqref="F6:F34">
    <cfRule type="cellIs" dxfId="2" priority="2" operator="equal">
      <formula>"ERROR"</formula>
    </cfRule>
  </conditionalFormatting>
  <conditionalFormatting sqref="F6:F34">
    <cfRule type="cellIs" dxfId="1" priority="1" operator="equal">
      <formula>"ERROR"</formula>
    </cfRule>
  </conditionalFormatting>
  <dataValidations count="2">
    <dataValidation type="list" allowBlank="1" showDropDown="1" showInputMessage="1" showErrorMessage="1" sqref="H7:I34">
      <formula1>$M$1:$M$62</formula1>
    </dataValidation>
    <dataValidation type="list" allowBlank="1" showInputMessage="1" showErrorMessage="1" errorTitle="ALERTA" error="ESTE BUS NO PERTENECE A ESTE OPERARIO O NO EXISTE" sqref="G6:G34 H6:I6">
      <formula1>$M$1:$M$62</formula1>
    </dataValidation>
  </dataValidations>
  <pageMargins left="0.7" right="0.7" top="0.75" bottom="0.75" header="0.3" footer="0.3"/>
  <pageSetup paperSize="9" scale="103" orientation="portrait" r:id="rId1"/>
  <headerFooter alignWithMargins="0"/>
  <colBreaks count="1" manualBreakCount="1">
    <brk id="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4"/>
  <sheetViews>
    <sheetView view="pageBreakPreview" zoomScale="60" workbookViewId="0">
      <selection sqref="A1:B1"/>
    </sheetView>
  </sheetViews>
  <sheetFormatPr baseColWidth="10" defaultRowHeight="12.75"/>
  <cols>
    <col min="1" max="1" width="19" customWidth="1"/>
    <col min="2" max="2" width="124.5703125" customWidth="1"/>
  </cols>
  <sheetData>
    <row r="1" spans="1:2" ht="32.25" customHeight="1" thickBot="1">
      <c r="A1" s="286" t="s">
        <v>68</v>
      </c>
      <c r="B1" s="286"/>
    </row>
    <row r="2" spans="1:2" ht="29.25" thickTop="1" thickBot="1">
      <c r="A2" s="58" t="s">
        <v>1</v>
      </c>
      <c r="B2" s="58" t="s">
        <v>63</v>
      </c>
    </row>
    <row r="3" spans="1:2" ht="132" customHeight="1" thickTop="1" thickBot="1">
      <c r="A3" s="58">
        <f>IF(GOLPES!A3="","",GOLPES!A3)</f>
        <v>3308</v>
      </c>
      <c r="B3" s="58"/>
    </row>
    <row r="4" spans="1:2" ht="132" customHeight="1" thickTop="1" thickBot="1">
      <c r="A4" s="58">
        <f>IF(GOLPES!A4="","",GOLPES!A4)</f>
        <v>3310</v>
      </c>
      <c r="B4" s="58"/>
    </row>
    <row r="5" spans="1:2" ht="132" customHeight="1" thickTop="1" thickBot="1">
      <c r="A5" s="58">
        <f>IF(GOLPES!A5="","",GOLPES!A5)</f>
        <v>3312</v>
      </c>
      <c r="B5" s="58"/>
    </row>
    <row r="6" spans="1:2" ht="132" customHeight="1" thickTop="1" thickBot="1">
      <c r="A6" s="58">
        <f>IF(GOLPES!A6="","",GOLPES!A6)</f>
        <v>3554</v>
      </c>
      <c r="B6" s="58"/>
    </row>
    <row r="7" spans="1:2" ht="132" customHeight="1" thickTop="1" thickBot="1">
      <c r="A7" s="58">
        <f>IF(GOLPES!A7="","",GOLPES!A7)</f>
        <v>3564</v>
      </c>
      <c r="B7" s="58"/>
    </row>
    <row r="8" spans="1:2" ht="132" customHeight="1" thickTop="1" thickBot="1">
      <c r="A8" s="58">
        <f>IF(GOLPES!A8="","",GOLPES!A8)</f>
        <v>3566</v>
      </c>
      <c r="B8" s="58"/>
    </row>
    <row r="9" spans="1:2" ht="132" customHeight="1" thickTop="1" thickBot="1">
      <c r="A9" s="58">
        <f>IF(GOLPES!A9="","",GOLPES!A9)</f>
        <v>3850</v>
      </c>
      <c r="B9" s="58"/>
    </row>
    <row r="10" spans="1:2" ht="132" customHeight="1" thickTop="1" thickBot="1">
      <c r="A10" s="58">
        <f>IF(GOLPES!A10="","",GOLPES!A10)</f>
        <v>3860</v>
      </c>
      <c r="B10" s="58"/>
    </row>
    <row r="11" spans="1:2" ht="132" customHeight="1" thickTop="1" thickBot="1">
      <c r="A11" s="58">
        <f>IF(GOLPES!A11="","",GOLPES!A11)</f>
        <v>3862</v>
      </c>
      <c r="B11" s="58"/>
    </row>
    <row r="12" spans="1:2" s="22" customFormat="1" ht="132" customHeight="1" thickTop="1" thickBot="1">
      <c r="A12" s="58">
        <f>GOLPES!E3</f>
        <v>3168</v>
      </c>
      <c r="B12" s="58"/>
    </row>
    <row r="13" spans="1:2" s="22" customFormat="1" ht="132" customHeight="1" thickTop="1" thickBot="1">
      <c r="A13" s="58">
        <f>GOLPES!E4</f>
        <v>3234</v>
      </c>
      <c r="B13" s="58"/>
    </row>
    <row r="14" spans="1:2" ht="132" customHeight="1" thickTop="1" thickBot="1">
      <c r="A14" s="58">
        <f>GOLPES!E5</f>
        <v>3236</v>
      </c>
      <c r="B14" s="58"/>
    </row>
    <row r="15" spans="1:2" ht="132" customHeight="1" thickTop="1" thickBot="1">
      <c r="A15" s="58">
        <f>GOLPES!E6</f>
        <v>3238</v>
      </c>
      <c r="B15" s="58"/>
    </row>
    <row r="16" spans="1:2" ht="132" customHeight="1" thickTop="1" thickBot="1">
      <c r="A16" s="58">
        <f>GOLPES!E7</f>
        <v>3240</v>
      </c>
      <c r="B16" s="58"/>
    </row>
    <row r="17" spans="1:2" ht="132" customHeight="1" thickTop="1" thickBot="1">
      <c r="A17" s="58">
        <f>GOLPES!E8</f>
        <v>3242</v>
      </c>
      <c r="B17" s="58"/>
    </row>
    <row r="18" spans="1:2" ht="132" customHeight="1" thickTop="1" thickBot="1">
      <c r="A18" s="58">
        <f>GOLPES!E9</f>
        <v>3244</v>
      </c>
      <c r="B18" s="58"/>
    </row>
    <row r="19" spans="1:2" ht="132" customHeight="1" thickTop="1" thickBot="1">
      <c r="A19" s="58">
        <f>GOLPES!E10</f>
        <v>3246</v>
      </c>
      <c r="B19" s="58"/>
    </row>
    <row r="20" spans="1:2" ht="132" customHeight="1" thickTop="1" thickBot="1">
      <c r="A20" s="58">
        <f>GOLPES!E11</f>
        <v>3248</v>
      </c>
      <c r="B20" s="58"/>
    </row>
    <row r="21" spans="1:2" ht="132" customHeight="1" thickTop="1" thickBot="1">
      <c r="A21" s="58">
        <f>GOLPES!E12</f>
        <v>3250</v>
      </c>
      <c r="B21" s="58"/>
    </row>
    <row r="22" spans="1:2" ht="132" customHeight="1" thickTop="1" thickBot="1">
      <c r="A22" s="58">
        <f>GOLPES!E17</f>
        <v>3782</v>
      </c>
      <c r="B22" s="58"/>
    </row>
    <row r="23" spans="1:2" ht="132" customHeight="1" thickTop="1" thickBot="1">
      <c r="A23" s="58">
        <f>GOLPES!E22</f>
        <v>3784</v>
      </c>
      <c r="B23" s="58"/>
    </row>
    <row r="24" spans="1:2" ht="13.5" thickTop="1"/>
  </sheetData>
  <sheetProtection sheet="1" objects="1" scenarios="1" selectLockedCells="1"/>
  <mergeCells count="1">
    <mergeCell ref="A1:B1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55" fitToHeight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</sheetPr>
  <dimension ref="A1:S67"/>
  <sheetViews>
    <sheetView view="pageBreakPreview" zoomScale="60" workbookViewId="0">
      <selection activeCell="Q14" sqref="Q14"/>
    </sheetView>
  </sheetViews>
  <sheetFormatPr baseColWidth="10" defaultRowHeight="12.75"/>
  <cols>
    <col min="1" max="1" width="7.28515625" style="152" customWidth="1"/>
    <col min="2" max="2" width="3.7109375" style="152" customWidth="1"/>
    <col min="3" max="3" width="8.7109375" style="152" customWidth="1"/>
    <col min="4" max="4" width="7.140625" style="152" customWidth="1"/>
    <col min="5" max="5" width="5.5703125" style="152" customWidth="1"/>
    <col min="6" max="6" width="6.140625" style="152" customWidth="1"/>
    <col min="7" max="7" width="12.7109375" style="152" customWidth="1"/>
    <col min="8" max="8" width="7.28515625" style="152" customWidth="1"/>
    <col min="9" max="9" width="3.7109375" style="152" customWidth="1"/>
    <col min="10" max="10" width="8.7109375" style="152" customWidth="1"/>
    <col min="11" max="11" width="7.140625" style="152" customWidth="1"/>
    <col min="12" max="12" width="5.5703125" style="152" customWidth="1"/>
    <col min="13" max="13" width="6.140625" style="152" customWidth="1"/>
    <col min="14" max="14" width="12.7109375" style="152" customWidth="1"/>
    <col min="15" max="15" width="2.85546875" customWidth="1"/>
    <col min="16" max="16" width="13.85546875" style="102" customWidth="1"/>
    <col min="17" max="17" width="26" style="102" customWidth="1"/>
    <col min="18" max="18" width="11.42578125" style="102"/>
    <col min="19" max="19" width="24.7109375" style="102" customWidth="1"/>
  </cols>
  <sheetData>
    <row r="1" spans="1:19" ht="14.25" customHeight="1" thickTop="1" thickBot="1">
      <c r="A1" s="198" t="s">
        <v>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  <c r="P1" s="213" t="s">
        <v>76</v>
      </c>
      <c r="Q1" s="214"/>
      <c r="R1" s="214"/>
      <c r="S1" s="215"/>
    </row>
    <row r="2" spans="1:19" ht="17.25" thickTop="1" thickBot="1">
      <c r="A2" s="204" t="s">
        <v>103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116" t="s">
        <v>6</v>
      </c>
      <c r="N2" s="117">
        <f ca="1">TODAY()</f>
        <v>45582</v>
      </c>
      <c r="P2" s="216"/>
      <c r="Q2" s="217"/>
      <c r="R2" s="217"/>
      <c r="S2" s="218"/>
    </row>
    <row r="3" spans="1:19" ht="14.25" customHeight="1" thickTop="1" thickBot="1">
      <c r="A3" s="207" t="s">
        <v>37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P3" s="283" t="s">
        <v>102</v>
      </c>
      <c r="Q3" s="284"/>
      <c r="R3" s="284"/>
      <c r="S3" s="285"/>
    </row>
    <row r="4" spans="1:19" ht="39.75" customHeight="1" thickTop="1" thickBot="1">
      <c r="A4" s="149" t="s">
        <v>1</v>
      </c>
      <c r="B4" s="149" t="s">
        <v>33</v>
      </c>
      <c r="C4" s="149" t="s">
        <v>34</v>
      </c>
      <c r="D4" s="149" t="s">
        <v>35</v>
      </c>
      <c r="E4" s="149" t="s">
        <v>36</v>
      </c>
      <c r="F4" s="149" t="s">
        <v>38</v>
      </c>
      <c r="G4" s="149" t="s">
        <v>39</v>
      </c>
      <c r="H4" s="149" t="s">
        <v>1</v>
      </c>
      <c r="I4" s="149" t="s">
        <v>33</v>
      </c>
      <c r="J4" s="149" t="s">
        <v>34</v>
      </c>
      <c r="K4" s="149" t="s">
        <v>35</v>
      </c>
      <c r="L4" s="149" t="s">
        <v>36</v>
      </c>
      <c r="M4" s="149" t="s">
        <v>38</v>
      </c>
      <c r="N4" s="149" t="s">
        <v>39</v>
      </c>
      <c r="P4" s="103" t="s">
        <v>78</v>
      </c>
      <c r="Q4" s="104">
        <f ca="1">TODAY()</f>
        <v>45582</v>
      </c>
      <c r="R4" s="222" t="s">
        <v>79</v>
      </c>
      <c r="S4" s="223"/>
    </row>
    <row r="5" spans="1:19" ht="14.25" customHeight="1" thickTop="1" thickBot="1">
      <c r="A5" s="27">
        <f>IF('PARTE TRABAJO GASOIL'!A5="","",'PARTE TRABAJO GASOIL'!A5)</f>
        <v>886</v>
      </c>
      <c r="B5" s="27"/>
      <c r="C5" s="27"/>
      <c r="D5" s="27"/>
      <c r="E5" s="27"/>
      <c r="F5" s="27"/>
      <c r="G5" s="27"/>
      <c r="H5" s="27">
        <f>IF('PARTE TRABAJO GASOIL'!H5="","",'PARTE TRABAJO GASOIL'!H5)</f>
        <v>3242</v>
      </c>
      <c r="I5" s="27"/>
      <c r="J5" s="27"/>
      <c r="K5" s="27"/>
      <c r="L5" s="27"/>
      <c r="M5" s="27"/>
      <c r="N5" s="27"/>
      <c r="P5" s="151" t="s">
        <v>1</v>
      </c>
      <c r="Q5" s="224" t="s">
        <v>84</v>
      </c>
      <c r="R5" s="225"/>
      <c r="S5" s="226"/>
    </row>
    <row r="6" spans="1:19" ht="14.25" thickTop="1" thickBot="1">
      <c r="A6" s="27">
        <f>IF('PARTE TRABAJO GASOIL'!A6="","",'PARTE TRABAJO GASOIL'!A6)</f>
        <v>1502</v>
      </c>
      <c r="B6" s="27"/>
      <c r="C6" s="27"/>
      <c r="D6" s="27"/>
      <c r="E6" s="27"/>
      <c r="F6" s="27"/>
      <c r="G6" s="27"/>
      <c r="H6" s="27">
        <f>IF('PARTE TRABAJO GASOIL'!H6="","",'PARTE TRABAJO GASOIL'!H6)</f>
        <v>3244</v>
      </c>
      <c r="I6" s="27"/>
      <c r="J6" s="27"/>
      <c r="K6" s="27"/>
      <c r="L6" s="27"/>
      <c r="M6" s="27"/>
      <c r="N6" s="27"/>
      <c r="P6" s="109" t="str">
        <f>IF('1 SOLO LIMPIEZA'!A6="","",'1 SOLO LIMPIEZA'!A6)</f>
        <v>NISSAN NOTE</v>
      </c>
      <c r="Q6" s="153"/>
      <c r="R6" s="109">
        <f>IF('1 SOLO LIMPIEZA'!C6="","",'1 SOLO LIMPIEZA'!C6)</f>
        <v>2424</v>
      </c>
      <c r="S6" s="112" t="s">
        <v>106</v>
      </c>
    </row>
    <row r="7" spans="1:19" ht="14.25" thickTop="1" thickBot="1">
      <c r="A7" s="27">
        <f>IF('PARTE TRABAJO GASOIL'!A7="","",'PARTE TRABAJO GASOIL'!A7)</f>
        <v>1815</v>
      </c>
      <c r="B7" s="27"/>
      <c r="C7" s="27"/>
      <c r="D7" s="27"/>
      <c r="E7" s="27"/>
      <c r="F7" s="27"/>
      <c r="G7" s="27"/>
      <c r="H7" s="27">
        <f>IF('PARTE TRABAJO GASOIL'!H7="","",'PARTE TRABAJO GASOIL'!H7)</f>
        <v>3246</v>
      </c>
      <c r="I7" s="27"/>
      <c r="J7" s="27"/>
      <c r="K7" s="27"/>
      <c r="L7" s="27"/>
      <c r="M7" s="27"/>
      <c r="N7" s="27"/>
      <c r="P7" s="109" t="str">
        <f>IF('1 SOLO LIMPIEZA'!A7="","",'1 SOLO LIMPIEZA'!A7)</f>
        <v>314 furgoneta</v>
      </c>
      <c r="Q7" s="153"/>
      <c r="R7" s="109">
        <f>IF('1 SOLO LIMPIEZA'!C7="","",'1 SOLO LIMPIEZA'!C7)</f>
        <v>3310</v>
      </c>
      <c r="S7" s="112" t="s">
        <v>106</v>
      </c>
    </row>
    <row r="8" spans="1:19" ht="14.25" thickTop="1" thickBot="1">
      <c r="A8" s="27">
        <f>IF('PARTE TRABAJO GASOIL'!A8="","",'PARTE TRABAJO GASOIL'!A8)</f>
        <v>1817</v>
      </c>
      <c r="B8" s="27"/>
      <c r="C8" s="27"/>
      <c r="D8" s="27"/>
      <c r="E8" s="27"/>
      <c r="F8" s="27"/>
      <c r="G8" s="27"/>
      <c r="H8" s="27">
        <f>IF('PARTE TRABAJO GASOIL'!H8="","",'PARTE TRABAJO GASOIL'!H8)</f>
        <v>3248</v>
      </c>
      <c r="I8" s="27"/>
      <c r="J8" s="27"/>
      <c r="K8" s="27"/>
      <c r="L8" s="27"/>
      <c r="M8" s="27"/>
      <c r="N8" s="27"/>
      <c r="P8" s="109">
        <f>IF('1 SOLO LIMPIEZA'!A8="","",'1 SOLO LIMPIEZA'!A8)</f>
        <v>1976</v>
      </c>
      <c r="Q8" s="112" t="s">
        <v>106</v>
      </c>
      <c r="R8" s="109">
        <f>IF('1 SOLO LIMPIEZA'!C8="","",'1 SOLO LIMPIEZA'!C8)</f>
        <v>3238</v>
      </c>
      <c r="S8" s="112" t="s">
        <v>106</v>
      </c>
    </row>
    <row r="9" spans="1:19" ht="14.25" thickTop="1" thickBot="1">
      <c r="A9" s="27">
        <f>IF('PARTE TRABAJO GASOIL'!A9="","",'PARTE TRABAJO GASOIL'!A9)</f>
        <v>1976</v>
      </c>
      <c r="B9" s="27"/>
      <c r="C9" s="27"/>
      <c r="D9" s="27"/>
      <c r="E9" s="27"/>
      <c r="F9" s="27"/>
      <c r="G9" s="27"/>
      <c r="H9" s="27">
        <f>IF('PARTE TRABAJO GASOIL'!H9="","",'PARTE TRABAJO GASOIL'!H9)</f>
        <v>3250</v>
      </c>
      <c r="I9" s="27"/>
      <c r="J9" s="27"/>
      <c r="K9" s="27"/>
      <c r="L9" s="27"/>
      <c r="M9" s="27"/>
      <c r="N9" s="27"/>
      <c r="P9" s="109">
        <f>IF('1 SOLO LIMPIEZA'!A9="","",'1 SOLO LIMPIEZA'!A9)</f>
        <v>1986</v>
      </c>
      <c r="Q9" s="112" t="s">
        <v>106</v>
      </c>
      <c r="R9" s="109">
        <f>IF('1 SOLO LIMPIEZA'!C9="","",'1 SOLO LIMPIEZA'!C9)</f>
        <v>2374</v>
      </c>
      <c r="S9" s="112" t="s">
        <v>106</v>
      </c>
    </row>
    <row r="10" spans="1:19" ht="14.25" thickTop="1" thickBot="1">
      <c r="A10" s="27">
        <f>IF('PARTE TRABAJO GASOIL'!A10="","",'PARTE TRABAJO GASOIL'!A10)</f>
        <v>1978</v>
      </c>
      <c r="B10" s="27"/>
      <c r="C10" s="27"/>
      <c r="D10" s="27"/>
      <c r="E10" s="27"/>
      <c r="F10" s="27"/>
      <c r="G10" s="27"/>
      <c r="H10" s="27">
        <f>IF('PARTE TRABAJO GASOIL'!H10="","",'PARTE TRABAJO GASOIL'!H10)</f>
        <v>3277</v>
      </c>
      <c r="I10" s="27"/>
      <c r="J10" s="27"/>
      <c r="K10" s="27"/>
      <c r="L10" s="27"/>
      <c r="M10" s="27"/>
      <c r="N10" s="27"/>
      <c r="P10" s="109">
        <f>IF('1 SOLO LIMPIEZA'!A10="","",'1 SOLO LIMPIEZA'!A10)</f>
        <v>3240</v>
      </c>
      <c r="Q10" s="112" t="s">
        <v>106</v>
      </c>
      <c r="R10" s="109">
        <f>IF('1 SOLO LIMPIEZA'!C10="","",'1 SOLO LIMPIEZA'!C10)</f>
        <v>3246</v>
      </c>
      <c r="S10" s="112" t="s">
        <v>106</v>
      </c>
    </row>
    <row r="11" spans="1:19" ht="14.25" thickTop="1" thickBot="1">
      <c r="A11" s="27">
        <f>IF('PARTE TRABAJO GASOIL'!A11="","",'PARTE TRABAJO GASOIL'!A11)</f>
        <v>1982</v>
      </c>
      <c r="B11" s="27"/>
      <c r="C11" s="27"/>
      <c r="D11" s="27"/>
      <c r="E11" s="27"/>
      <c r="F11" s="27"/>
      <c r="G11" s="27"/>
      <c r="H11" s="27">
        <f>IF('PARTE TRABAJO GASOIL'!H11="","",'PARTE TRABAJO GASOIL'!H11)</f>
        <v>3279</v>
      </c>
      <c r="I11" s="27"/>
      <c r="J11" s="27"/>
      <c r="K11" s="27"/>
      <c r="L11" s="27"/>
      <c r="M11" s="27"/>
      <c r="N11" s="27"/>
      <c r="P11" s="109">
        <f>IF('1 SOLO LIMPIEZA'!A11="","",'1 SOLO LIMPIEZA'!A11)</f>
        <v>3566</v>
      </c>
      <c r="Q11" s="112"/>
      <c r="R11" s="109">
        <f>IF('1 SOLO LIMPIEZA'!C11="","",'1 SOLO LIMPIEZA'!C11)</f>
        <v>2400</v>
      </c>
      <c r="S11" s="112" t="s">
        <v>106</v>
      </c>
    </row>
    <row r="12" spans="1:19" ht="14.25" thickTop="1" thickBot="1">
      <c r="A12" s="27">
        <f>IF('PARTE TRABAJO GASOIL'!A12="","",'PARTE TRABAJO GASOIL'!A12)</f>
        <v>1984</v>
      </c>
      <c r="B12" s="27"/>
      <c r="C12" s="27"/>
      <c r="D12" s="27"/>
      <c r="E12" s="27"/>
      <c r="F12" s="27"/>
      <c r="G12" s="27"/>
      <c r="H12" s="27">
        <f>IF('PARTE TRABAJO GASOIL'!H12="","",'PARTE TRABAJO GASOIL'!H12)</f>
        <v>3281</v>
      </c>
      <c r="I12" s="27"/>
      <c r="J12" s="27"/>
      <c r="K12" s="27"/>
      <c r="L12" s="27"/>
      <c r="M12" s="27"/>
      <c r="N12" s="27"/>
      <c r="P12" s="109">
        <f>IF('1 SOLO LIMPIEZA'!A12="","",'1 SOLO LIMPIEZA'!A12)</f>
        <v>3782</v>
      </c>
      <c r="Q12" s="112"/>
      <c r="R12" s="109">
        <f>IF('1 SOLO LIMPIEZA'!C12="","",'1 SOLO LIMPIEZA'!C12)</f>
        <v>3277</v>
      </c>
      <c r="S12" s="112" t="s">
        <v>106</v>
      </c>
    </row>
    <row r="13" spans="1:19" ht="14.25" thickTop="1" thickBot="1">
      <c r="A13" s="27">
        <f>IF('PARTE TRABAJO GASOIL'!A13="","",'PARTE TRABAJO GASOIL'!A13)</f>
        <v>1986</v>
      </c>
      <c r="B13" s="27"/>
      <c r="C13" s="27"/>
      <c r="D13" s="27"/>
      <c r="E13" s="27"/>
      <c r="F13" s="27"/>
      <c r="G13" s="27"/>
      <c r="H13" s="27">
        <f>IF('PARTE TRABAJO GASOIL'!H13="","",'PARTE TRABAJO GASOIL'!H13)</f>
        <v>3283</v>
      </c>
      <c r="I13" s="27"/>
      <c r="J13" s="27"/>
      <c r="K13" s="27"/>
      <c r="L13" s="27"/>
      <c r="M13" s="27"/>
      <c r="N13" s="27"/>
      <c r="P13" s="109">
        <f>IF('1 SOLO LIMPIEZA'!A13="","",'1 SOLO LIMPIEZA'!A13)</f>
        <v>1815</v>
      </c>
      <c r="Q13" s="112"/>
      <c r="R13" s="109">
        <f>IF('1 SOLO LIMPIEZA'!C13="","",'1 SOLO LIMPIEZA'!C13)</f>
        <v>886</v>
      </c>
      <c r="S13" s="112" t="s">
        <v>106</v>
      </c>
    </row>
    <row r="14" spans="1:19" ht="14.25" thickTop="1" thickBot="1">
      <c r="A14" s="27">
        <f>IF('PARTE TRABAJO GASOIL'!A14="","",'PARTE TRABAJO GASOIL'!A14)</f>
        <v>1990</v>
      </c>
      <c r="B14" s="27"/>
      <c r="C14" s="27"/>
      <c r="D14" s="27"/>
      <c r="E14" s="27"/>
      <c r="F14" s="27"/>
      <c r="G14" s="27"/>
      <c r="H14" s="27">
        <f>IF('PARTE TRABAJO GASOIL'!H14="","",'PARTE TRABAJO GASOIL'!H14)</f>
        <v>3308</v>
      </c>
      <c r="I14" s="27"/>
      <c r="J14" s="27"/>
      <c r="K14" s="27"/>
      <c r="L14" s="27"/>
      <c r="M14" s="27"/>
      <c r="N14" s="27"/>
      <c r="P14" s="109">
        <f>IF('1 SOLO LIMPIEZA'!A14="","",'1 SOLO LIMPIEZA'!A14)</f>
        <v>1817</v>
      </c>
      <c r="Q14" s="112"/>
      <c r="R14" s="109">
        <f>IF('1 SOLO LIMPIEZA'!C14="","",'1 SOLO LIMPIEZA'!C14)</f>
        <v>3168</v>
      </c>
      <c r="S14" s="112" t="s">
        <v>106</v>
      </c>
    </row>
    <row r="15" spans="1:19" ht="14.25" thickTop="1" thickBot="1">
      <c r="A15" s="27">
        <f>IF('PARTE TRABAJO GASOIL'!A15="","",'PARTE TRABAJO GASOIL'!A15)</f>
        <v>1992</v>
      </c>
      <c r="B15" s="27"/>
      <c r="C15" s="27"/>
      <c r="D15" s="27"/>
      <c r="E15" s="27"/>
      <c r="F15" s="27"/>
      <c r="G15" s="27"/>
      <c r="H15" s="27">
        <f>IF('PARTE TRABAJO GASOIL'!H15="","",'PARTE TRABAJO GASOIL'!H15)</f>
        <v>3310</v>
      </c>
      <c r="I15" s="27"/>
      <c r="J15" s="27"/>
      <c r="K15" s="27"/>
      <c r="L15" s="27"/>
      <c r="M15" s="27"/>
      <c r="N15" s="27"/>
      <c r="P15" s="109">
        <f>IF('1 SOLO LIMPIEZA'!A15="","",'1 SOLO LIMPIEZA'!A15)</f>
        <v>3248</v>
      </c>
      <c r="Q15" s="112"/>
      <c r="R15" s="109">
        <f>IF('1 SOLO LIMPIEZA'!C15="","",'1 SOLO LIMPIEZA'!C15)</f>
        <v>2368</v>
      </c>
      <c r="S15" s="112"/>
    </row>
    <row r="16" spans="1:19" ht="14.25" thickTop="1" thickBot="1">
      <c r="A16" s="27">
        <f>IF('PARTE TRABAJO GASOIL'!A16="","",'PARTE TRABAJO GASOIL'!A16)</f>
        <v>1994</v>
      </c>
      <c r="B16" s="27"/>
      <c r="C16" s="27"/>
      <c r="D16" s="27"/>
      <c r="E16" s="27"/>
      <c r="F16" s="27"/>
      <c r="G16" s="27"/>
      <c r="H16" s="27">
        <f>IF('PARTE TRABAJO GASOIL'!H16="","",'PARTE TRABAJO GASOIL'!H16)</f>
        <v>3312</v>
      </c>
      <c r="I16" s="27"/>
      <c r="J16" s="27"/>
      <c r="K16" s="27"/>
      <c r="L16" s="27"/>
      <c r="M16" s="27"/>
      <c r="N16" s="27"/>
      <c r="P16" s="109" t="str">
        <f>IF('1 SOLO LIMPIEZA'!A16="","",'1 SOLO LIMPIEZA'!A16)</f>
        <v/>
      </c>
      <c r="Q16" s="112"/>
      <c r="R16" s="109">
        <f>IF('1 SOLO LIMPIEZA'!C16="","",'1 SOLO LIMPIEZA'!C16)</f>
        <v>1984</v>
      </c>
      <c r="S16" s="112" t="s">
        <v>106</v>
      </c>
    </row>
    <row r="17" spans="1:19" ht="14.25" thickTop="1" thickBot="1">
      <c r="A17" s="27">
        <f>IF('PARTE TRABAJO GASOIL'!A17="","",'PARTE TRABAJO GASOIL'!A17)</f>
        <v>1996</v>
      </c>
      <c r="B17" s="27"/>
      <c r="C17" s="27"/>
      <c r="D17" s="27"/>
      <c r="E17" s="27"/>
      <c r="F17" s="27"/>
      <c r="G17" s="27"/>
      <c r="H17" s="27">
        <f>IF('PARTE TRABAJO GASOIL'!H17="","",'PARTE TRABAJO GASOIL'!H17)</f>
        <v>3554</v>
      </c>
      <c r="I17" s="27"/>
      <c r="J17" s="27"/>
      <c r="K17" s="27"/>
      <c r="L17" s="27"/>
      <c r="M17" s="27"/>
      <c r="N17" s="27"/>
      <c r="P17" s="109">
        <f>IF('1 SOLO LIMPIEZA'!A17="","",'1 SOLO LIMPIEZA'!A17)</f>
        <v>3279</v>
      </c>
      <c r="Q17" s="112"/>
      <c r="R17" s="109">
        <f>IF('1 SOLO LIMPIEZA'!C17="","",'1 SOLO LIMPIEZA'!C17)</f>
        <v>3554</v>
      </c>
      <c r="S17" s="112" t="s">
        <v>106</v>
      </c>
    </row>
    <row r="18" spans="1:19" ht="14.25" thickTop="1" thickBot="1">
      <c r="A18" s="27">
        <f>IF('PARTE TRABAJO GASOIL'!A18="","",'PARTE TRABAJO GASOIL'!A18)</f>
        <v>2332</v>
      </c>
      <c r="B18" s="27"/>
      <c r="C18" s="27"/>
      <c r="D18" s="27"/>
      <c r="E18" s="27"/>
      <c r="F18" s="27"/>
      <c r="G18" s="27"/>
      <c r="H18" s="27">
        <f>IF('PARTE TRABAJO GASOIL'!H18="","",'PARTE TRABAJO GASOIL'!H18)</f>
        <v>3564</v>
      </c>
      <c r="I18" s="27"/>
      <c r="J18" s="27"/>
      <c r="K18" s="27"/>
      <c r="L18" s="27"/>
      <c r="M18" s="27"/>
      <c r="N18" s="27"/>
      <c r="P18" s="109">
        <f>IF('1 SOLO LIMPIEZA'!A18="","",'1 SOLO LIMPIEZA'!A18)</f>
        <v>3281</v>
      </c>
      <c r="Q18" s="112"/>
      <c r="R18" s="109">
        <f>IF('1 SOLO LIMPIEZA'!C18="","",'1 SOLO LIMPIEZA'!C18)</f>
        <v>2370</v>
      </c>
      <c r="S18" s="112" t="s">
        <v>106</v>
      </c>
    </row>
    <row r="19" spans="1:19" ht="14.25" thickTop="1" thickBot="1">
      <c r="A19" s="27">
        <f>IF('PARTE TRABAJO GASOIL'!A19="","",'PARTE TRABAJO GASOIL'!A19)</f>
        <v>2353</v>
      </c>
      <c r="B19" s="27"/>
      <c r="C19" s="27"/>
      <c r="D19" s="27"/>
      <c r="E19" s="27"/>
      <c r="F19" s="27"/>
      <c r="G19" s="27"/>
      <c r="H19" s="27">
        <f>IF('PARTE TRABAJO GASOIL'!H19="","",'PARTE TRABAJO GASOIL'!H19)</f>
        <v>3566</v>
      </c>
      <c r="I19" s="27"/>
      <c r="J19" s="27"/>
      <c r="K19" s="27"/>
      <c r="L19" s="27"/>
      <c r="M19" s="27"/>
      <c r="N19" s="27"/>
      <c r="P19" s="109">
        <f>IF('1 SOLO LIMPIEZA'!A19="","",'1 SOLO LIMPIEZA'!A19)</f>
        <v>3784</v>
      </c>
      <c r="Q19" s="112"/>
      <c r="R19" s="109">
        <f>IF('1 SOLO LIMPIEZA'!C19="","",'1 SOLO LIMPIEZA'!C19)</f>
        <v>3312</v>
      </c>
      <c r="S19" s="112" t="s">
        <v>106</v>
      </c>
    </row>
    <row r="20" spans="1:19" ht="14.25" thickTop="1" thickBot="1">
      <c r="A20" s="27">
        <f>IF('PARTE TRABAJO GASOIL'!A20="","",'PARTE TRABAJO GASOIL'!A20)</f>
        <v>2368</v>
      </c>
      <c r="B20" s="27"/>
      <c r="C20" s="27"/>
      <c r="D20" s="27"/>
      <c r="E20" s="27"/>
      <c r="F20" s="27"/>
      <c r="G20" s="27"/>
      <c r="H20" s="27">
        <f>IF('PARTE TRABAJO GASOIL'!H20="","",'PARTE TRABAJO GASOIL'!H20)</f>
        <v>3782</v>
      </c>
      <c r="I20" s="27"/>
      <c r="J20" s="27"/>
      <c r="K20" s="27"/>
      <c r="L20" s="27"/>
      <c r="M20" s="27"/>
      <c r="N20" s="27"/>
      <c r="P20" s="109">
        <f>IF('1 SOLO LIMPIEZA'!A20="","",'1 SOLO LIMPIEZA'!A20)</f>
        <v>3564</v>
      </c>
      <c r="Q20" s="112"/>
      <c r="R20" s="109">
        <f>IF('1 SOLO LIMPIEZA'!C20="","",'1 SOLO LIMPIEZA'!C20)</f>
        <v>1982</v>
      </c>
      <c r="S20" s="112" t="s">
        <v>106</v>
      </c>
    </row>
    <row r="21" spans="1:19" ht="14.25" thickTop="1" thickBot="1">
      <c r="A21" s="27">
        <f>IF('PARTE TRABAJO GASOIL'!A21="","",'PARTE TRABAJO GASOIL'!A21)</f>
        <v>2370</v>
      </c>
      <c r="B21" s="27"/>
      <c r="C21" s="27"/>
      <c r="D21" s="27"/>
      <c r="E21" s="27"/>
      <c r="F21" s="27"/>
      <c r="G21" s="27"/>
      <c r="H21" s="27">
        <f>IF('PARTE TRABAJO GASOIL'!H21="","",'PARTE TRABAJO GASOIL'!H21)</f>
        <v>3784</v>
      </c>
      <c r="I21" s="27"/>
      <c r="J21" s="27"/>
      <c r="K21" s="27"/>
      <c r="L21" s="27"/>
      <c r="M21" s="27"/>
      <c r="N21" s="27"/>
      <c r="P21" s="109">
        <f>IF('1 SOLO LIMPIEZA'!A21="","",'1 SOLO LIMPIEZA'!A21)</f>
        <v>3283</v>
      </c>
      <c r="Q21" s="112"/>
      <c r="R21" s="109">
        <f>IF('1 SOLO LIMPIEZA'!C21="","",'1 SOLO LIMPIEZA'!C21)</f>
        <v>3850</v>
      </c>
      <c r="S21" s="112" t="s">
        <v>106</v>
      </c>
    </row>
    <row r="22" spans="1:19" ht="14.25" thickTop="1" thickBot="1">
      <c r="A22" s="27">
        <f>IF('PARTE TRABAJO GASOIL'!A22="","",'PARTE TRABAJO GASOIL'!A22)</f>
        <v>2374</v>
      </c>
      <c r="B22" s="27"/>
      <c r="C22" s="27"/>
      <c r="D22" s="27"/>
      <c r="E22" s="27"/>
      <c r="F22" s="27"/>
      <c r="G22" s="27"/>
      <c r="H22" s="27">
        <f>IF('PARTE TRABAJO GASOIL'!H22="","",'PARTE TRABAJO GASOIL'!H22)</f>
        <v>3850</v>
      </c>
      <c r="I22" s="27"/>
      <c r="J22" s="27"/>
      <c r="K22" s="27"/>
      <c r="L22" s="27"/>
      <c r="M22" s="27"/>
      <c r="N22" s="27"/>
      <c r="P22" s="109" t="str">
        <f>IF('1 SOLO LIMPIEZA'!A22="","",'1 SOLO LIMPIEZA'!A22)</f>
        <v/>
      </c>
      <c r="Q22" s="112"/>
      <c r="R22" s="109">
        <f>IF('1 SOLO LIMPIEZA'!C22="","",'1 SOLO LIMPIEZA'!C22)</f>
        <v>3234</v>
      </c>
      <c r="S22" s="112" t="s">
        <v>106</v>
      </c>
    </row>
    <row r="23" spans="1:19" ht="14.25" thickTop="1" thickBot="1">
      <c r="A23" s="27">
        <f>IF('PARTE TRABAJO GASOIL'!A23="","",'PARTE TRABAJO GASOIL'!A23)</f>
        <v>2398</v>
      </c>
      <c r="B23" s="27"/>
      <c r="C23" s="27"/>
      <c r="D23" s="27"/>
      <c r="E23" s="27"/>
      <c r="F23" s="27"/>
      <c r="G23" s="27"/>
      <c r="H23" s="27">
        <f>IF('PARTE TRABAJO GASOIL'!H23="","",'PARTE TRABAJO GASOIL'!H23)</f>
        <v>3860</v>
      </c>
      <c r="I23" s="27"/>
      <c r="J23" s="27"/>
      <c r="K23" s="27"/>
      <c r="L23" s="27"/>
      <c r="M23" s="27"/>
      <c r="N23" s="27"/>
      <c r="P23" s="109" t="str">
        <f>IF('1 SOLO LIMPIEZA'!A23="","",'1 SOLO LIMPIEZA'!A23)</f>
        <v/>
      </c>
      <c r="Q23" s="112"/>
      <c r="R23" s="109">
        <f>IF('1 SOLO LIMPIEZA'!C23="","",'1 SOLO LIMPIEZA'!C23)</f>
        <v>3250</v>
      </c>
      <c r="S23" s="112" t="s">
        <v>106</v>
      </c>
    </row>
    <row r="24" spans="1:19" ht="14.25" thickTop="1" thickBot="1">
      <c r="A24" s="27">
        <f>IF('PARTE TRABAJO GASOIL'!A24="","",'PARTE TRABAJO GASOIL'!A24)</f>
        <v>2400</v>
      </c>
      <c r="B24" s="27"/>
      <c r="C24" s="27"/>
      <c r="D24" s="27"/>
      <c r="E24" s="27"/>
      <c r="F24" s="27"/>
      <c r="G24" s="27"/>
      <c r="H24" s="27">
        <f>IF('PARTE TRABAJO GASOIL'!H24="","",'PARTE TRABAJO GASOIL'!H24)</f>
        <v>3862</v>
      </c>
      <c r="I24" s="27"/>
      <c r="J24" s="27"/>
      <c r="K24" s="27"/>
      <c r="L24" s="27"/>
      <c r="M24" s="27"/>
      <c r="N24" s="27"/>
      <c r="P24" s="109">
        <f>IF('1 SOLO LIMPIEZA'!A24="","",'1 SOLO LIMPIEZA'!A24)</f>
        <v>1992</v>
      </c>
      <c r="Q24" s="112"/>
      <c r="R24" s="109">
        <f>IF('1 SOLO LIMPIEZA'!C24="","",'1 SOLO LIMPIEZA'!C24)</f>
        <v>3244</v>
      </c>
      <c r="S24" s="112" t="s">
        <v>106</v>
      </c>
    </row>
    <row r="25" spans="1:19" ht="14.25" thickTop="1" thickBot="1">
      <c r="A25" s="27">
        <f>IF('PARTE TRABAJO GASOIL'!A25="","",'PARTE TRABAJO GASOIL'!A25)</f>
        <v>2424</v>
      </c>
      <c r="B25" s="27"/>
      <c r="C25" s="27"/>
      <c r="D25" s="27"/>
      <c r="E25" s="27"/>
      <c r="F25" s="27"/>
      <c r="G25" s="27"/>
      <c r="H25" s="27" t="str">
        <f>IF('PARTE TRABAJO GASOIL'!H25="","",'PARTE TRABAJO GASOIL'!H25)</f>
        <v/>
      </c>
      <c r="I25" s="27"/>
      <c r="J25" s="27"/>
      <c r="K25" s="27"/>
      <c r="L25" s="27"/>
      <c r="M25" s="27"/>
      <c r="N25" s="27"/>
      <c r="P25" s="109">
        <f>IF('1 SOLO LIMPIEZA'!A25="","",'1 SOLO LIMPIEZA'!A25)</f>
        <v>3236</v>
      </c>
      <c r="Q25" s="112" t="s">
        <v>106</v>
      </c>
      <c r="R25" s="109">
        <f>IF('1 SOLO LIMPIEZA'!C25="","",'1 SOLO LIMPIEZA'!C25)</f>
        <v>2736</v>
      </c>
      <c r="S25" s="112" t="s">
        <v>106</v>
      </c>
    </row>
    <row r="26" spans="1:19" ht="14.25" thickTop="1" thickBot="1">
      <c r="A26" s="27">
        <f>IF('PARTE TRABAJO GASOIL'!A26="","",'PARTE TRABAJO GASOIL'!A26)</f>
        <v>2649</v>
      </c>
      <c r="B26" s="27"/>
      <c r="C26" s="27"/>
      <c r="D26" s="27"/>
      <c r="E26" s="27"/>
      <c r="F26" s="27"/>
      <c r="G26" s="27"/>
      <c r="H26" s="27" t="str">
        <f>IF('PARTE TRABAJO GASOIL'!H26="","",'PARTE TRABAJO GASOIL'!H26)</f>
        <v/>
      </c>
      <c r="I26" s="27"/>
      <c r="J26" s="27"/>
      <c r="K26" s="27"/>
      <c r="L26" s="27"/>
      <c r="M26" s="27"/>
      <c r="N26" s="27"/>
      <c r="P26" s="109">
        <f>IF('1 SOLO LIMPIEZA'!A26="","",'1 SOLO LIMPIEZA'!A26)</f>
        <v>3242</v>
      </c>
      <c r="Q26" s="112" t="s">
        <v>106</v>
      </c>
      <c r="R26" s="109">
        <f>IF('1 SOLO LIMPIEZA'!C26="","",'1 SOLO LIMPIEZA'!C26)</f>
        <v>2398</v>
      </c>
      <c r="S26" s="112" t="s">
        <v>106</v>
      </c>
    </row>
    <row r="27" spans="1:19" ht="14.25" thickTop="1" thickBot="1">
      <c r="A27" s="27">
        <f>IF('PARTE TRABAJO GASOIL'!A27="","",'PARTE TRABAJO GASOIL'!A27)</f>
        <v>2736</v>
      </c>
      <c r="B27" s="27"/>
      <c r="C27" s="27"/>
      <c r="D27" s="27"/>
      <c r="E27" s="27"/>
      <c r="F27" s="27"/>
      <c r="G27" s="27"/>
      <c r="H27" s="27" t="str">
        <f>IF('PARTE TRABAJO GASOIL'!H27="","",'PARTE TRABAJO GASOIL'!H27)</f>
        <v/>
      </c>
      <c r="I27" s="27"/>
      <c r="J27" s="27"/>
      <c r="K27" s="27"/>
      <c r="L27" s="27"/>
      <c r="M27" s="27"/>
      <c r="N27" s="27"/>
      <c r="P27" s="109">
        <f>IF('1 SOLO LIMPIEZA'!A27="","",'1 SOLO LIMPIEZA'!A27)</f>
        <v>1502</v>
      </c>
      <c r="Q27" s="112" t="s">
        <v>106</v>
      </c>
      <c r="R27" s="109">
        <f>IF('1 SOLO LIMPIEZA'!C27="","",'1 SOLO LIMPIEZA'!C27)</f>
        <v>2649</v>
      </c>
      <c r="S27" s="112" t="s">
        <v>106</v>
      </c>
    </row>
    <row r="28" spans="1:19" ht="14.25" thickTop="1" thickBot="1">
      <c r="A28" s="27">
        <f>IF('PARTE TRABAJO GASOIL'!A28="","",'PARTE TRABAJO GASOIL'!A28)</f>
        <v>3168</v>
      </c>
      <c r="B28" s="27"/>
      <c r="C28" s="27"/>
      <c r="D28" s="27"/>
      <c r="E28" s="27"/>
      <c r="F28" s="27"/>
      <c r="G28" s="27"/>
      <c r="H28" s="27" t="str">
        <f>IF('PARTE TRABAJO GASOIL'!H28="","",'PARTE TRABAJO GASOIL'!H28)</f>
        <v/>
      </c>
      <c r="I28" s="27"/>
      <c r="J28" s="27"/>
      <c r="K28" s="27"/>
      <c r="L28" s="27"/>
      <c r="M28" s="27"/>
      <c r="N28" s="27"/>
      <c r="P28" s="109">
        <f>IF('1 SOLO LIMPIEZA'!A28="","",'1 SOLO LIMPIEZA'!A28)</f>
        <v>2353</v>
      </c>
      <c r="Q28" s="112" t="s">
        <v>106</v>
      </c>
      <c r="R28" s="109" t="str">
        <f>IF('1 SOLO LIMPIEZA'!C28="","",'1 SOLO LIMPIEZA'!C28)</f>
        <v/>
      </c>
      <c r="S28" s="112" t="s">
        <v>106</v>
      </c>
    </row>
    <row r="29" spans="1:19" ht="14.25" thickTop="1" thickBot="1">
      <c r="A29" s="27">
        <f>IF('PARTE TRABAJO GASOIL'!A29="","",'PARTE TRABAJO GASOIL'!A29)</f>
        <v>3234</v>
      </c>
      <c r="B29" s="27"/>
      <c r="C29" s="27"/>
      <c r="D29" s="27"/>
      <c r="E29" s="27"/>
      <c r="F29" s="27"/>
      <c r="G29" s="27"/>
      <c r="H29" s="27" t="str">
        <f>IF('PARTE TRABAJO GASOIL'!H29="","",'PARTE TRABAJO GASOIL'!H29)</f>
        <v/>
      </c>
      <c r="I29" s="27"/>
      <c r="J29" s="27"/>
      <c r="K29" s="27"/>
      <c r="L29" s="27"/>
      <c r="M29" s="27"/>
      <c r="N29" s="27"/>
      <c r="P29" s="109">
        <f>IF('1 SOLO LIMPIEZA'!A29="","",'1 SOLO LIMPIEZA'!A29)</f>
        <v>3308</v>
      </c>
      <c r="Q29" s="112" t="s">
        <v>106</v>
      </c>
      <c r="R29" s="109" t="str">
        <f>IF('1 SOLO LIMPIEZA'!C29="","",'1 SOLO LIMPIEZA'!C29)</f>
        <v/>
      </c>
      <c r="S29" s="112" t="s">
        <v>106</v>
      </c>
    </row>
    <row r="30" spans="1:19" ht="14.25" thickTop="1" thickBot="1">
      <c r="A30" s="27">
        <f>IF('PARTE TRABAJO GASOIL'!A30="","",'PARTE TRABAJO GASOIL'!A30)</f>
        <v>3236</v>
      </c>
      <c r="B30" s="27"/>
      <c r="C30" s="27"/>
      <c r="D30" s="27"/>
      <c r="E30" s="27"/>
      <c r="F30" s="27"/>
      <c r="G30" s="27"/>
      <c r="H30" s="61" t="str">
        <f>IF('PARTE TRABAJO GASOIL'!H30="","",'PARTE TRABAJO GASOIL'!H30)</f>
        <v>N Note</v>
      </c>
      <c r="I30" s="27"/>
      <c r="J30" s="27"/>
      <c r="K30" s="27"/>
      <c r="L30" s="27"/>
      <c r="M30" s="27"/>
      <c r="N30" s="27"/>
      <c r="P30" s="109">
        <f>IF('1 SOLO LIMPIEZA'!A30="","",'1 SOLO LIMPIEZA'!A30)</f>
        <v>1996</v>
      </c>
      <c r="Q30" s="112" t="s">
        <v>106</v>
      </c>
      <c r="R30" s="109" t="str">
        <f>IF('1 SOLO LIMPIEZA'!C30="","",'1 SOLO LIMPIEZA'!C30)</f>
        <v/>
      </c>
      <c r="S30" s="112" t="s">
        <v>106</v>
      </c>
    </row>
    <row r="31" spans="1:19" ht="14.25" thickTop="1" thickBot="1">
      <c r="A31" s="27">
        <f>IF('PARTE TRABAJO GASOIL'!A31="","",'PARTE TRABAJO GASOIL'!A31)</f>
        <v>3238</v>
      </c>
      <c r="B31" s="27"/>
      <c r="C31" s="27"/>
      <c r="D31" s="27"/>
      <c r="E31" s="27"/>
      <c r="F31" s="27"/>
      <c r="G31" s="27"/>
      <c r="H31" s="61" t="str">
        <f>IF('PARTE TRABAJO GASOIL'!H31="","",'PARTE TRABAJO GASOIL'!H31)</f>
        <v>F 314</v>
      </c>
      <c r="I31" s="27"/>
      <c r="J31" s="27"/>
      <c r="K31" s="27"/>
      <c r="L31" s="27"/>
      <c r="M31" s="27"/>
      <c r="N31" s="27"/>
      <c r="P31" s="109">
        <f>IF('1 SOLO LIMPIEZA'!A31="","",'1 SOLO LIMPIEZA'!A31)</f>
        <v>1978</v>
      </c>
      <c r="Q31" s="112" t="s">
        <v>106</v>
      </c>
      <c r="R31" s="109" t="str">
        <f>IF('1 SOLO LIMPIEZA'!C31="","",'1 SOLO LIMPIEZA'!C31)</f>
        <v/>
      </c>
      <c r="S31" s="112" t="s">
        <v>106</v>
      </c>
    </row>
    <row r="32" spans="1:19" ht="14.25" thickTop="1" thickBot="1">
      <c r="A32" s="27">
        <f>IF('PARTE TRABAJO GASOIL'!A32="","",'PARTE TRABAJO GASOIL'!A32)</f>
        <v>3240</v>
      </c>
      <c r="B32" s="27"/>
      <c r="C32" s="27"/>
      <c r="D32" s="27"/>
      <c r="E32" s="27"/>
      <c r="F32" s="27"/>
      <c r="G32" s="27"/>
      <c r="H32" s="61" t="str">
        <f>IF('PARTE TRABAJO GASOIL'!H32="","",'PARTE TRABAJO GASOIL'!H32)</f>
        <v>F Taller</v>
      </c>
      <c r="I32" s="27"/>
      <c r="J32" s="27"/>
      <c r="K32" s="27"/>
      <c r="L32" s="27"/>
      <c r="M32" s="27"/>
      <c r="N32" s="27"/>
      <c r="P32" s="109">
        <f>IF('1 SOLO LIMPIEZA'!A32="","",'1 SOLO LIMPIEZA'!A32)</f>
        <v>3860</v>
      </c>
      <c r="Q32" s="112" t="s">
        <v>106</v>
      </c>
      <c r="R32" s="109" t="str">
        <f>IF('1 SOLO LIMPIEZA'!C32="","",'1 SOLO LIMPIEZA'!C32)</f>
        <v/>
      </c>
      <c r="S32" s="112" t="s">
        <v>106</v>
      </c>
    </row>
    <row r="33" spans="1:19" ht="14.25" thickTop="1" thickBot="1">
      <c r="A33" s="201" t="s">
        <v>42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3"/>
      <c r="P33" s="109">
        <f>IF('1 SOLO LIMPIEZA'!A33="","",'1 SOLO LIMPIEZA'!A33)</f>
        <v>1994</v>
      </c>
      <c r="Q33" s="112" t="s">
        <v>106</v>
      </c>
      <c r="R33" s="109" t="str">
        <f>IF('1 SOLO LIMPIEZA'!C33="","",'1 SOLO LIMPIEZA'!C33)</f>
        <v/>
      </c>
      <c r="S33" s="112" t="s">
        <v>106</v>
      </c>
    </row>
    <row r="34" spans="1:19" ht="14.25" thickTop="1" thickBot="1">
      <c r="A34" s="201" t="s">
        <v>43</v>
      </c>
      <c r="B34" s="202"/>
      <c r="C34" s="203"/>
      <c r="D34" s="27"/>
      <c r="E34" s="27"/>
      <c r="F34" s="201" t="s">
        <v>44</v>
      </c>
      <c r="G34" s="202"/>
      <c r="H34" s="203"/>
      <c r="I34" s="27"/>
      <c r="J34" s="27"/>
      <c r="K34" s="201" t="s">
        <v>45</v>
      </c>
      <c r="L34" s="202"/>
      <c r="M34" s="203"/>
      <c r="N34" s="27"/>
      <c r="P34" s="109">
        <f>IF('1 SOLO LIMPIEZA'!A34="","",'1 SOLO LIMPIEZA'!A34)</f>
        <v>1990</v>
      </c>
      <c r="Q34" s="112" t="s">
        <v>106</v>
      </c>
      <c r="R34" s="109" t="str">
        <f>IF('1 SOLO LIMPIEZA'!C34="","",'1 SOLO LIMPIEZA'!C34)</f>
        <v/>
      </c>
      <c r="S34" s="112" t="s">
        <v>106</v>
      </c>
    </row>
    <row r="35" spans="1:19" ht="14.25" thickTop="1" thickBot="1">
      <c r="A35" s="201" t="s">
        <v>46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P35" s="109">
        <f>IF('1 SOLO LIMPIEZA'!A35="","",'1 SOLO LIMPIEZA'!A35)</f>
        <v>3862</v>
      </c>
      <c r="Q35" s="112" t="s">
        <v>106</v>
      </c>
      <c r="R35" s="109" t="str">
        <f>IF('1 SOLO LIMPIEZA'!C35="","",'1 SOLO LIMPIEZA'!C35)</f>
        <v/>
      </c>
      <c r="S35" s="112" t="s">
        <v>106</v>
      </c>
    </row>
    <row r="36" spans="1:19" ht="14.25" thickTop="1" thickBo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3"/>
      <c r="P36" s="109">
        <f>IF('1 SOLO LIMPIEZA'!A36="","",'1 SOLO LIMPIEZA'!A36)</f>
        <v>2332</v>
      </c>
      <c r="Q36" s="112" t="s">
        <v>106</v>
      </c>
      <c r="R36" s="109" t="str">
        <f>IF('1 SOLO LIMPIEZA'!C36="","",'1 SOLO LIMPIEZA'!C36)</f>
        <v/>
      </c>
      <c r="S36" s="112" t="s">
        <v>106</v>
      </c>
    </row>
    <row r="37" spans="1:19" ht="17.25" thickTop="1" thickBo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P37" s="251" t="s">
        <v>83</v>
      </c>
      <c r="Q37" s="251"/>
      <c r="R37" s="251"/>
      <c r="S37" s="251"/>
    </row>
    <row r="38" spans="1:19" ht="14.25" thickTop="1" thickBo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P38" s="250"/>
      <c r="Q38" s="250"/>
      <c r="R38" s="250"/>
      <c r="S38" s="250"/>
    </row>
    <row r="39" spans="1:19" ht="14.25" thickTop="1" thickBot="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3"/>
      <c r="P39" s="250"/>
      <c r="Q39" s="250"/>
      <c r="R39" s="250"/>
      <c r="S39" s="250"/>
    </row>
    <row r="40" spans="1:19" ht="14.25" thickTop="1" thickBo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3"/>
      <c r="P40" s="250"/>
      <c r="Q40" s="250"/>
      <c r="R40" s="250"/>
      <c r="S40" s="250"/>
    </row>
    <row r="41" spans="1:19" ht="14.25" thickTop="1" thickBo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P41" s="250"/>
      <c r="Q41" s="250"/>
      <c r="R41" s="250"/>
      <c r="S41" s="250"/>
    </row>
    <row r="42" spans="1:19" ht="14.25" thickTop="1" thickBo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P42" s="287"/>
      <c r="Q42" s="288"/>
      <c r="R42" s="288"/>
      <c r="S42" s="289"/>
    </row>
    <row r="43" spans="1:19" ht="14.25" thickTop="1" thickBot="1">
      <c r="A43" s="201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3"/>
      <c r="P43" s="290"/>
      <c r="Q43" s="291"/>
      <c r="R43" s="291"/>
      <c r="S43" s="292"/>
    </row>
    <row r="44" spans="1:19" ht="14.25" thickTop="1" thickBot="1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3"/>
      <c r="P44" s="290"/>
      <c r="Q44" s="291"/>
      <c r="R44" s="291"/>
      <c r="S44" s="292"/>
    </row>
    <row r="45" spans="1:19" ht="14.25" thickTop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3"/>
      <c r="P45" s="290"/>
      <c r="Q45" s="291"/>
      <c r="R45" s="291"/>
      <c r="S45" s="292"/>
    </row>
    <row r="46" spans="1:19" ht="14.25" thickTop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P46" s="290"/>
      <c r="Q46" s="291"/>
      <c r="R46" s="291"/>
      <c r="S46" s="292"/>
    </row>
    <row r="47" spans="1:19" ht="14.25" thickTop="1" thickBot="1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P47" s="293"/>
      <c r="Q47" s="294"/>
      <c r="R47" s="294"/>
      <c r="S47" s="295"/>
    </row>
    <row r="48" spans="1:19" ht="13.5" thickTop="1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4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</row>
    <row r="50" spans="1:14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</row>
    <row r="51" spans="1:14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</row>
    <row r="52" spans="1:14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</row>
    <row r="53" spans="1:14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</row>
    <row r="54" spans="1:14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4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14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</row>
    <row r="57" spans="1:14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</row>
    <row r="58" spans="1:14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</row>
    <row r="59" spans="1:14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</row>
    <row r="60" spans="1:14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</row>
    <row r="61" spans="1:14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</row>
    <row r="62" spans="1:14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</row>
    <row r="63" spans="1:14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</row>
    <row r="64" spans="1:14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</row>
    <row r="65" spans="1:14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</row>
    <row r="66" spans="1:14">
      <c r="A66" s="150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</row>
    <row r="67" spans="1:14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</row>
  </sheetData>
  <sheetProtection password="A667" sheet="1" objects="1" scenarios="1"/>
  <mergeCells count="35">
    <mergeCell ref="A40:N40"/>
    <mergeCell ref="A1:N1"/>
    <mergeCell ref="A2:L2"/>
    <mergeCell ref="A3:N3"/>
    <mergeCell ref="A33:N33"/>
    <mergeCell ref="A34:C34"/>
    <mergeCell ref="F34:H34"/>
    <mergeCell ref="K34:M34"/>
    <mergeCell ref="A35:N35"/>
    <mergeCell ref="A36:N36"/>
    <mergeCell ref="A37:N37"/>
    <mergeCell ref="A38:N38"/>
    <mergeCell ref="A39:N39"/>
    <mergeCell ref="A52:N52"/>
    <mergeCell ref="A41:N41"/>
    <mergeCell ref="A42:N42"/>
    <mergeCell ref="A43:N43"/>
    <mergeCell ref="A44:N44"/>
    <mergeCell ref="A45:N45"/>
    <mergeCell ref="A46:N46"/>
    <mergeCell ref="A47:N47"/>
    <mergeCell ref="A48:N48"/>
    <mergeCell ref="A49:N49"/>
    <mergeCell ref="A50:N50"/>
    <mergeCell ref="A51:N51"/>
    <mergeCell ref="P39:S39"/>
    <mergeCell ref="P40:S40"/>
    <mergeCell ref="P41:S41"/>
    <mergeCell ref="P42:S47"/>
    <mergeCell ref="P1:S2"/>
    <mergeCell ref="P3:S3"/>
    <mergeCell ref="R4:S4"/>
    <mergeCell ref="Q5:S5"/>
    <mergeCell ref="P37:S37"/>
    <mergeCell ref="P38:S38"/>
  </mergeCells>
  <conditionalFormatting sqref="A5:A32 H5:H32">
    <cfRule type="cellIs" dxfId="0" priority="2" stopIfTrue="1" operator="equal">
      <formula>0</formula>
    </cfRule>
  </conditionalFormatting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92" fitToWidth="2" orientation="portrait" r:id="rId1"/>
  <colBreaks count="1" manualBreakCount="1">
    <brk id="1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workbookViewId="0">
      <selection activeCell="T1" sqref="T1:AI1"/>
    </sheetView>
  </sheetViews>
  <sheetFormatPr baseColWidth="10" defaultRowHeight="12.75"/>
  <cols>
    <col min="1" max="1" width="4.7109375" customWidth="1"/>
    <col min="2" max="2" width="10" customWidth="1"/>
    <col min="3" max="3" width="7.42578125" customWidth="1"/>
    <col min="4" max="4" width="6.42578125" customWidth="1"/>
    <col min="5" max="35" width="3.28515625" customWidth="1"/>
  </cols>
  <sheetData>
    <row r="1" spans="1:35">
      <c r="C1" s="303" t="s">
        <v>25</v>
      </c>
      <c r="D1" s="303"/>
      <c r="E1" s="296" t="s">
        <v>104</v>
      </c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7" t="s">
        <v>109</v>
      </c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</row>
    <row r="2" spans="1:35" ht="13.5" thickBot="1">
      <c r="B2" s="124" t="s">
        <v>27</v>
      </c>
      <c r="C2" s="304" t="s">
        <v>28</v>
      </c>
      <c r="D2" s="305"/>
      <c r="E2" s="124">
        <v>1</v>
      </c>
      <c r="F2" s="124">
        <v>2</v>
      </c>
      <c r="G2" s="124">
        <v>3</v>
      </c>
      <c r="H2" s="124">
        <v>4</v>
      </c>
      <c r="I2" s="124">
        <v>5</v>
      </c>
      <c r="J2" s="124">
        <v>6</v>
      </c>
      <c r="K2" s="124">
        <v>7</v>
      </c>
      <c r="L2" s="124">
        <v>8</v>
      </c>
      <c r="M2" s="124">
        <v>9</v>
      </c>
      <c r="N2" s="124">
        <v>10</v>
      </c>
      <c r="O2" s="124">
        <v>11</v>
      </c>
      <c r="P2" s="124">
        <v>12</v>
      </c>
      <c r="Q2" s="124">
        <v>13</v>
      </c>
      <c r="R2" s="124">
        <v>14</v>
      </c>
      <c r="S2" s="124">
        <v>15</v>
      </c>
      <c r="T2" s="124">
        <v>16</v>
      </c>
      <c r="U2" s="124">
        <v>17</v>
      </c>
      <c r="V2" s="124">
        <v>18</v>
      </c>
      <c r="W2" s="124">
        <v>19</v>
      </c>
      <c r="X2" s="124">
        <v>20</v>
      </c>
      <c r="Y2" s="124">
        <v>21</v>
      </c>
      <c r="Z2" s="124">
        <v>22</v>
      </c>
      <c r="AA2" s="124">
        <v>23</v>
      </c>
      <c r="AB2" s="124">
        <v>24</v>
      </c>
      <c r="AC2" s="124">
        <v>25</v>
      </c>
      <c r="AD2" s="124">
        <v>26</v>
      </c>
      <c r="AE2" s="124">
        <v>27</v>
      </c>
      <c r="AF2" s="124">
        <v>28</v>
      </c>
      <c r="AG2" s="124">
        <v>29</v>
      </c>
      <c r="AH2" s="124">
        <v>30</v>
      </c>
      <c r="AI2" s="124">
        <v>31</v>
      </c>
    </row>
    <row r="3" spans="1:35">
      <c r="A3" s="299" t="s">
        <v>110</v>
      </c>
      <c r="B3" s="118">
        <f>IF(DARSENAS!B4="","",DARSENAS!B4)</f>
        <v>1976</v>
      </c>
      <c r="C3" s="118" t="s">
        <v>30</v>
      </c>
      <c r="D3" s="118">
        <f>IF(DARSENAS!C4="","",DARSENAS!C4)</f>
        <v>2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9"/>
    </row>
    <row r="4" spans="1:35">
      <c r="A4" s="300"/>
      <c r="B4" s="26">
        <f>IF(DARSENAS!B5="","",DARSENAS!B5)</f>
        <v>1986</v>
      </c>
      <c r="C4" s="26" t="s">
        <v>30</v>
      </c>
      <c r="D4" s="26">
        <f>IF(DARSENAS!C5="","",DARSENAS!C5)</f>
        <v>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120"/>
    </row>
    <row r="5" spans="1:35">
      <c r="A5" s="300"/>
      <c r="B5" s="19">
        <f>IF(DARSENAS!B6="","",DARSENAS!B6)</f>
        <v>3240</v>
      </c>
      <c r="C5" s="19" t="s">
        <v>30</v>
      </c>
      <c r="D5" s="19">
        <f>IF(DARSENAS!C6="","",DARSENAS!C6)</f>
        <v>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21"/>
    </row>
    <row r="6" spans="1:35">
      <c r="A6" s="300"/>
      <c r="B6" s="26">
        <f>IF(DARSENAS!B7="","",DARSENAS!B7)</f>
        <v>3566</v>
      </c>
      <c r="C6" s="26" t="s">
        <v>30</v>
      </c>
      <c r="D6" s="26">
        <f>IF(DARSENAS!C7="","",DARSENAS!C7)</f>
        <v>5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120"/>
    </row>
    <row r="7" spans="1:35">
      <c r="A7" s="300"/>
      <c r="B7" s="19">
        <f>IF(DARSENAS!B8="","",DARSENAS!B8)</f>
        <v>3782</v>
      </c>
      <c r="C7" s="19" t="s">
        <v>30</v>
      </c>
      <c r="D7" s="19">
        <f>IF(DARSENAS!C8="","",DARSENAS!C8)</f>
        <v>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21"/>
    </row>
    <row r="8" spans="1:35">
      <c r="A8" s="300"/>
      <c r="B8" s="26">
        <f>IF(DARSENAS!B9="","",DARSENAS!B9)</f>
        <v>1815</v>
      </c>
      <c r="C8" s="26" t="s">
        <v>30</v>
      </c>
      <c r="D8" s="26">
        <f>IF(DARSENAS!C9="","",DARSENAS!C9)</f>
        <v>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120"/>
    </row>
    <row r="9" spans="1:35">
      <c r="A9" s="300"/>
      <c r="B9" s="19">
        <f>IF(DARSENAS!B10="","",DARSENAS!B10)</f>
        <v>1817</v>
      </c>
      <c r="C9" s="19" t="s">
        <v>30</v>
      </c>
      <c r="D9" s="19">
        <f>IF(DARSENAS!C10="","",DARSENAS!C10)</f>
        <v>8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21"/>
    </row>
    <row r="10" spans="1:35">
      <c r="A10" s="300"/>
      <c r="B10" s="26">
        <f>IF(DARSENAS!B11="","",DARSENAS!B11)</f>
        <v>3248</v>
      </c>
      <c r="C10" s="26" t="s">
        <v>30</v>
      </c>
      <c r="D10" s="26">
        <f>IF(DARSENAS!C11="","",DARSENAS!C11)</f>
        <v>9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120"/>
    </row>
    <row r="11" spans="1:35">
      <c r="A11" s="300"/>
      <c r="B11" s="19" t="str">
        <f>IF(DARSENAS!B12="","",DARSENAS!B12)</f>
        <v/>
      </c>
      <c r="C11" s="19" t="s">
        <v>30</v>
      </c>
      <c r="D11" s="19">
        <f>IF(DARSENAS!C12="","",DARSENAS!C12)</f>
        <v>10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21"/>
    </row>
    <row r="12" spans="1:35">
      <c r="A12" s="300"/>
      <c r="B12" s="26">
        <f>IF(DARSENAS!B13="","",DARSENAS!B13)</f>
        <v>3279</v>
      </c>
      <c r="C12" s="26" t="s">
        <v>30</v>
      </c>
      <c r="D12" s="26">
        <f>IF(DARSENAS!C13="","",DARSENAS!C13)</f>
        <v>11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120"/>
    </row>
    <row r="13" spans="1:35">
      <c r="A13" s="300"/>
      <c r="B13" s="19">
        <f>IF(DARSENAS!B14="","",DARSENAS!B14)</f>
        <v>3281</v>
      </c>
      <c r="C13" s="19" t="s">
        <v>30</v>
      </c>
      <c r="D13" s="19">
        <f>IF(DARSENAS!C14="","",DARSENAS!C14)</f>
        <v>12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21"/>
    </row>
    <row r="14" spans="1:35">
      <c r="A14" s="300"/>
      <c r="B14" s="26">
        <f>IF(DARSENAS!B15="","",DARSENAS!B15)</f>
        <v>3784</v>
      </c>
      <c r="C14" s="26" t="s">
        <v>30</v>
      </c>
      <c r="D14" s="26">
        <f>IF(DARSENAS!C15="","",DARSENAS!C15)</f>
        <v>13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120"/>
    </row>
    <row r="15" spans="1:35">
      <c r="A15" s="300"/>
      <c r="B15" s="19">
        <f>IF(DARSENAS!B16="","",DARSENAS!B16)</f>
        <v>3564</v>
      </c>
      <c r="C15" s="19" t="s">
        <v>30</v>
      </c>
      <c r="D15" s="19">
        <f>IF(DARSENAS!C16="","",DARSENAS!C16)</f>
        <v>14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21"/>
    </row>
    <row r="16" spans="1:35">
      <c r="A16" s="300"/>
      <c r="B16" s="26">
        <f>IF(DARSENAS!B17="","",DARSENAS!B17)</f>
        <v>3283</v>
      </c>
      <c r="C16" s="26" t="s">
        <v>30</v>
      </c>
      <c r="D16" s="26">
        <f>IF(DARSENAS!C17="","",DARSENAS!C17)</f>
        <v>15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120"/>
    </row>
    <row r="17" spans="1:35">
      <c r="A17" s="300"/>
      <c r="B17" s="19" t="str">
        <f>IF(DARSENAS!B18="","",DARSENAS!B18)</f>
        <v/>
      </c>
      <c r="C17" s="19"/>
      <c r="D17" s="19" t="str">
        <f>IF(DARSENAS!C18="","",DARSENAS!C18)</f>
        <v>15A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21"/>
    </row>
    <row r="18" spans="1:35">
      <c r="A18" s="300"/>
      <c r="B18" s="26" t="str">
        <f>IF(DARSENAS!B19="","",DARSENAS!B19)</f>
        <v/>
      </c>
      <c r="C18" s="26"/>
      <c r="D18" s="26" t="str">
        <f>IF(DARSENAS!C19="","",DARSENAS!C19)</f>
        <v>15B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120"/>
    </row>
    <row r="19" spans="1:35">
      <c r="A19" s="300"/>
      <c r="B19" s="19">
        <f>IF(DARSENAS!E19="","",DARSENAS!E19)</f>
        <v>1992</v>
      </c>
      <c r="C19" s="19" t="s">
        <v>31</v>
      </c>
      <c r="D19" s="19" t="str">
        <f>IF(DARSENAS!D19="","",DARSENAS!D19)</f>
        <v>16A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21"/>
    </row>
    <row r="20" spans="1:35">
      <c r="A20" s="300"/>
      <c r="B20" s="26">
        <f>IF(DARSENAS!E18="","",DARSENAS!E18)</f>
        <v>3236</v>
      </c>
      <c r="C20" s="26" t="s">
        <v>31</v>
      </c>
      <c r="D20" s="26" t="str">
        <f>IF(DARSENAS!D18="","",DARSENAS!D18)</f>
        <v>16B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120"/>
    </row>
    <row r="21" spans="1:35">
      <c r="A21" s="300"/>
      <c r="B21" s="19">
        <f>IF(DARSENAS!E17="","",DARSENAS!E17)</f>
        <v>3242</v>
      </c>
      <c r="C21" s="19" t="s">
        <v>31</v>
      </c>
      <c r="D21" s="19">
        <f>IF(DARSENAS!D17="","",DARSENAS!D17)</f>
        <v>16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21"/>
    </row>
    <row r="22" spans="1:35">
      <c r="A22" s="300"/>
      <c r="B22" s="26">
        <f>IF(DARSENAS!E16="","",DARSENAS!E16)</f>
        <v>1502</v>
      </c>
      <c r="C22" s="26" t="s">
        <v>31</v>
      </c>
      <c r="D22" s="26">
        <f>IF(DARSENAS!D16="","",DARSENAS!D16)</f>
        <v>17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20"/>
    </row>
    <row r="23" spans="1:35">
      <c r="A23" s="300"/>
      <c r="B23" s="19">
        <f>IF(DARSENAS!E15="","",DARSENAS!E15)</f>
        <v>2353</v>
      </c>
      <c r="C23" s="19" t="s">
        <v>31</v>
      </c>
      <c r="D23" s="19">
        <f>IF(DARSENAS!D15="","",DARSENAS!D15)</f>
        <v>18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21"/>
    </row>
    <row r="24" spans="1:35" ht="13.5" thickBot="1">
      <c r="A24" s="301"/>
      <c r="B24" s="125">
        <f>IF(DARSENAS!E14="","",DARSENAS!E14)</f>
        <v>3308</v>
      </c>
      <c r="C24" s="125" t="s">
        <v>31</v>
      </c>
      <c r="D24" s="125">
        <f>IF(DARSENAS!D14="","",DARSENAS!D14)</f>
        <v>19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6"/>
    </row>
    <row r="25" spans="1:35">
      <c r="A25" s="299" t="s">
        <v>111</v>
      </c>
      <c r="B25" s="118">
        <f>IF(DARSENAS!E13="","",DARSENAS!E13)</f>
        <v>1996</v>
      </c>
      <c r="C25" s="118" t="s">
        <v>31</v>
      </c>
      <c r="D25" s="118">
        <f>IF(DARSENAS!D13="","",DARSENAS!D13)</f>
        <v>20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</row>
    <row r="26" spans="1:35">
      <c r="A26" s="300"/>
      <c r="B26" s="26">
        <f>IF(DARSENAS!E12="","",DARSENAS!E12)</f>
        <v>1978</v>
      </c>
      <c r="C26" s="26" t="s">
        <v>31</v>
      </c>
      <c r="D26" s="26">
        <f>IF(DARSENAS!D12="","",DARSENAS!D12)</f>
        <v>21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120"/>
    </row>
    <row r="27" spans="1:35">
      <c r="A27" s="300"/>
      <c r="B27" s="19">
        <f>IF(DARSENAS!E11="","",DARSENAS!E11)</f>
        <v>3860</v>
      </c>
      <c r="C27" s="19" t="s">
        <v>31</v>
      </c>
      <c r="D27" s="19">
        <f>IF(DARSENAS!D11="","",DARSENAS!D11)</f>
        <v>22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21"/>
    </row>
    <row r="28" spans="1:35">
      <c r="A28" s="300"/>
      <c r="B28" s="26">
        <f>IF(DARSENAS!E10="","",DARSENAS!E10)</f>
        <v>1994</v>
      </c>
      <c r="C28" s="26" t="s">
        <v>31</v>
      </c>
      <c r="D28" s="26">
        <f>IF(DARSENAS!D10="","",DARSENAS!D10)</f>
        <v>23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120"/>
    </row>
    <row r="29" spans="1:35">
      <c r="A29" s="300"/>
      <c r="B29" s="19">
        <f>IF(DARSENAS!E9="","",DARSENAS!E9)</f>
        <v>1990</v>
      </c>
      <c r="C29" s="19" t="s">
        <v>31</v>
      </c>
      <c r="D29" s="19">
        <f>IF(DARSENAS!D9="","",DARSENAS!D9)</f>
        <v>24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21"/>
    </row>
    <row r="30" spans="1:35">
      <c r="A30" s="300"/>
      <c r="B30" s="26">
        <f>IF(DARSENAS!E8="","",DARSENAS!E8)</f>
        <v>3862</v>
      </c>
      <c r="C30" s="26" t="s">
        <v>31</v>
      </c>
      <c r="D30" s="26">
        <f>IF(DARSENAS!D8="","",DARSENAS!D8)</f>
        <v>25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120"/>
    </row>
    <row r="31" spans="1:35">
      <c r="A31" s="300"/>
      <c r="B31" s="19">
        <f>IF(DARSENAS!E7="","",DARSENAS!E7)</f>
        <v>2332</v>
      </c>
      <c r="C31" s="19" t="s">
        <v>31</v>
      </c>
      <c r="D31" s="19">
        <f>IF(DARSENAS!D7="","",DARSENAS!D7)</f>
        <v>26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21"/>
    </row>
    <row r="32" spans="1:35">
      <c r="A32" s="300"/>
      <c r="B32" s="26">
        <f>IF(DARSENAS!E6="","",DARSENAS!E6)</f>
        <v>2424</v>
      </c>
      <c r="C32" s="26" t="s">
        <v>31</v>
      </c>
      <c r="D32" s="26">
        <f>IF(DARSENAS!D6="","",DARSENAS!D6)</f>
        <v>27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120"/>
    </row>
    <row r="33" spans="1:35">
      <c r="A33" s="300"/>
      <c r="B33" s="19">
        <f>IF(DARSENAS!E5="","",DARSENAS!E5)</f>
        <v>3310</v>
      </c>
      <c r="C33" s="19" t="s">
        <v>31</v>
      </c>
      <c r="D33" s="19">
        <f>IF(DARSENAS!D5="","",DARSENAS!D5)</f>
        <v>28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21"/>
    </row>
    <row r="34" spans="1:35">
      <c r="A34" s="300"/>
      <c r="B34" s="26">
        <f>IF(DARSENAS!E4="","",DARSENAS!E4)</f>
        <v>3238</v>
      </c>
      <c r="C34" s="26" t="s">
        <v>31</v>
      </c>
      <c r="D34" s="26">
        <f>IF(DARSENAS!D4="","",DARSENAS!D4)</f>
        <v>29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120"/>
    </row>
    <row r="35" spans="1:35">
      <c r="A35" s="300"/>
      <c r="B35" s="19">
        <f>IF(DARSENAS!E3="","",DARSENAS!E3)</f>
        <v>2374</v>
      </c>
      <c r="C35" s="19" t="s">
        <v>31</v>
      </c>
      <c r="D35" s="19">
        <f>IF(DARSENAS!D3="","",DARSENAS!D3)</f>
        <v>30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21"/>
    </row>
    <row r="36" spans="1:35">
      <c r="A36" s="300"/>
      <c r="B36" s="26">
        <f>IF(DARSENAS!G3="","",DARSENAS!G3)</f>
        <v>3246</v>
      </c>
      <c r="C36" s="26" t="s">
        <v>29</v>
      </c>
      <c r="D36" s="26">
        <f>IF(DARSENAS!H3="","",DARSENAS!H3)</f>
        <v>1971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120"/>
    </row>
    <row r="37" spans="1:35">
      <c r="A37" s="300"/>
      <c r="B37" s="19">
        <f>IF(DARSENAS!G4="","",DARSENAS!G4)</f>
        <v>2400</v>
      </c>
      <c r="C37" s="19" t="s">
        <v>29</v>
      </c>
      <c r="D37" s="19">
        <f>IF(DARSENAS!H4="","",DARSENAS!H4)</f>
        <v>1970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21"/>
    </row>
    <row r="38" spans="1:35">
      <c r="A38" s="300"/>
      <c r="B38" s="26">
        <f>IF(DARSENAS!G5="","",DARSENAS!G5)</f>
        <v>3277</v>
      </c>
      <c r="C38" s="26" t="s">
        <v>29</v>
      </c>
      <c r="D38" s="26">
        <f>IF(DARSENAS!H5="","",DARSENAS!H5)</f>
        <v>1966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120"/>
    </row>
    <row r="39" spans="1:35">
      <c r="A39" s="300"/>
      <c r="B39" s="19">
        <f>IF(DARSENAS!G6="","",DARSENAS!G6)</f>
        <v>886</v>
      </c>
      <c r="C39" s="19" t="s">
        <v>29</v>
      </c>
      <c r="D39" s="19">
        <f>IF(DARSENAS!H6="","",DARSENAS!H6)</f>
        <v>1969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21"/>
    </row>
    <row r="40" spans="1:35">
      <c r="A40" s="300"/>
      <c r="B40" s="26">
        <f>IF(DARSENAS!G7="","",DARSENAS!G7)</f>
        <v>3168</v>
      </c>
      <c r="C40" s="26" t="s">
        <v>29</v>
      </c>
      <c r="D40" s="26">
        <f>IF(DARSENAS!H7="","",DARSENAS!H7)</f>
        <v>1962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20"/>
    </row>
    <row r="41" spans="1:35">
      <c r="A41" s="300"/>
      <c r="B41" s="19">
        <f>IF(DARSENAS!G8="","",DARSENAS!G8)</f>
        <v>2368</v>
      </c>
      <c r="C41" s="19" t="s">
        <v>29</v>
      </c>
      <c r="D41" s="19">
        <f>IF(DARSENAS!H8="","",DARSENAS!H8)</f>
        <v>2305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21"/>
    </row>
    <row r="42" spans="1:35">
      <c r="A42" s="300"/>
      <c r="B42" s="26">
        <f>IF(DARSENAS!G9="","",DARSENAS!G9)</f>
        <v>1984</v>
      </c>
      <c r="C42" s="26" t="s">
        <v>29</v>
      </c>
      <c r="D42" s="26">
        <f>IF(DARSENAS!H9="","",DARSENAS!H9)</f>
        <v>1984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120"/>
    </row>
    <row r="43" spans="1:35">
      <c r="A43" s="300"/>
      <c r="B43" s="19">
        <f>IF(DARSENAS!G10="","",DARSENAS!G10)</f>
        <v>3554</v>
      </c>
      <c r="C43" s="19" t="s">
        <v>29</v>
      </c>
      <c r="D43" s="19">
        <f>IF(DARSENAS!H10="","",DARSENAS!H10)</f>
        <v>1972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21"/>
    </row>
    <row r="44" spans="1:35">
      <c r="A44" s="300"/>
      <c r="B44" s="26">
        <f>IF(DARSENAS!G11="","",DARSENAS!G11)</f>
        <v>2370</v>
      </c>
      <c r="C44" s="26" t="s">
        <v>29</v>
      </c>
      <c r="D44" s="26">
        <f>IF(DARSENAS!H11="","",DARSENAS!H11)</f>
        <v>1968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120"/>
    </row>
    <row r="45" spans="1:35">
      <c r="A45" s="300"/>
      <c r="B45" s="19">
        <f>IF(DARSENAS!G12="","",DARSENAS!G12)</f>
        <v>3312</v>
      </c>
      <c r="C45" s="19" t="s">
        <v>29</v>
      </c>
      <c r="D45" s="19">
        <f>IF(DARSENAS!H12="","",DARSENAS!H12)</f>
        <v>1973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21"/>
    </row>
    <row r="46" spans="1:35">
      <c r="A46" s="300"/>
      <c r="B46" s="26">
        <f>IF(DARSENAS!G13="","",DARSENAS!G13)</f>
        <v>1982</v>
      </c>
      <c r="C46" s="26" t="s">
        <v>29</v>
      </c>
      <c r="D46" s="26">
        <f>IF(DARSENAS!H13="","",DARSENAS!H13)</f>
        <v>1982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120"/>
    </row>
    <row r="47" spans="1:35">
      <c r="A47" s="300"/>
      <c r="B47" s="19">
        <f>IF(DARSENAS!G14="","",DARSENAS!G14)</f>
        <v>3850</v>
      </c>
      <c r="C47" s="19" t="s">
        <v>29</v>
      </c>
      <c r="D47" s="19">
        <f>IF(DARSENAS!H14="","",DARSENAS!H14)</f>
        <v>1980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21"/>
    </row>
    <row r="48" spans="1:35">
      <c r="A48" s="300"/>
      <c r="B48" s="26">
        <f>IF(DARSENAS!G15="","",DARSENAS!G15)</f>
        <v>3234</v>
      </c>
      <c r="C48" s="26" t="s">
        <v>29</v>
      </c>
      <c r="D48" s="26">
        <f>IF(DARSENAS!H15="","",DARSENAS!H15)</f>
        <v>1963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120"/>
    </row>
    <row r="49" spans="1:35">
      <c r="A49" s="300"/>
      <c r="B49" s="19">
        <f>IF(DARSENAS!G16="","",DARSENAS!G16)</f>
        <v>3250</v>
      </c>
      <c r="C49" s="19" t="s">
        <v>29</v>
      </c>
      <c r="D49" s="19">
        <f>IF(DARSENAS!H16="","",DARSENAS!H16)</f>
        <v>1964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21"/>
    </row>
    <row r="50" spans="1:35">
      <c r="A50" s="300"/>
      <c r="B50" s="26">
        <f>IF(DARSENAS!G17="","",DARSENAS!G17)</f>
        <v>3244</v>
      </c>
      <c r="C50" s="26" t="s">
        <v>29</v>
      </c>
      <c r="D50" s="26">
        <f>IF(DARSENAS!H17="","",DARSENAS!H17)</f>
        <v>32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120"/>
    </row>
    <row r="51" spans="1:35">
      <c r="A51" s="300"/>
      <c r="B51" s="19">
        <f>IF(DARSENAS!G18="","",DARSENAS!G18)</f>
        <v>2736</v>
      </c>
      <c r="C51" s="19" t="s">
        <v>29</v>
      </c>
      <c r="D51" s="19">
        <f>IF(DARSENAS!H18="","",DARSENAS!H18)</f>
        <v>1961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21"/>
    </row>
    <row r="52" spans="1:35">
      <c r="A52" s="300"/>
      <c r="B52" s="26">
        <f>IF(DARSENAS!G19="","",DARSENAS!G19)</f>
        <v>2398</v>
      </c>
      <c r="C52" s="26" t="s">
        <v>29</v>
      </c>
      <c r="D52" s="26">
        <f>IF(DARSENAS!H19="","",DARSENAS!H19)</f>
        <v>1958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120"/>
    </row>
    <row r="53" spans="1:35" ht="13.5" thickBot="1">
      <c r="A53" s="301"/>
      <c r="B53" s="122">
        <f>IF(DARSENAS!G20="","",DARSENAS!G20)</f>
        <v>2649</v>
      </c>
      <c r="C53" s="122" t="s">
        <v>29</v>
      </c>
      <c r="D53" s="122">
        <f>IF(DARSENAS!H20="","",DARSENAS!H20)</f>
        <v>27</v>
      </c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3"/>
    </row>
    <row r="54" spans="1:35">
      <c r="B54" s="127" t="s">
        <v>27</v>
      </c>
      <c r="C54" s="302" t="s">
        <v>28</v>
      </c>
      <c r="D54" s="302"/>
      <c r="E54" s="127">
        <v>1</v>
      </c>
      <c r="F54" s="127">
        <v>2</v>
      </c>
      <c r="G54" s="127">
        <v>3</v>
      </c>
      <c r="H54" s="127">
        <v>4</v>
      </c>
      <c r="I54" s="127">
        <v>5</v>
      </c>
      <c r="J54" s="127">
        <v>6</v>
      </c>
      <c r="K54" s="127">
        <v>7</v>
      </c>
      <c r="L54" s="127">
        <v>8</v>
      </c>
      <c r="M54" s="127">
        <v>9</v>
      </c>
      <c r="N54" s="127">
        <v>10</v>
      </c>
      <c r="O54" s="127">
        <v>11</v>
      </c>
      <c r="P54" s="127">
        <v>12</v>
      </c>
      <c r="Q54" s="127">
        <v>13</v>
      </c>
      <c r="R54" s="127">
        <v>14</v>
      </c>
      <c r="S54" s="127">
        <v>15</v>
      </c>
      <c r="T54" s="127">
        <v>16</v>
      </c>
      <c r="U54" s="127">
        <v>17</v>
      </c>
      <c r="V54" s="127">
        <v>18</v>
      </c>
      <c r="W54" s="127">
        <v>19</v>
      </c>
      <c r="X54" s="127">
        <v>20</v>
      </c>
      <c r="Y54" s="127">
        <v>21</v>
      </c>
      <c r="Z54" s="127">
        <v>22</v>
      </c>
      <c r="AA54" s="127">
        <v>23</v>
      </c>
      <c r="AB54" s="127">
        <v>24</v>
      </c>
      <c r="AC54" s="127">
        <v>25</v>
      </c>
      <c r="AD54" s="127">
        <v>26</v>
      </c>
      <c r="AE54" s="127">
        <v>27</v>
      </c>
      <c r="AF54" s="127">
        <v>28</v>
      </c>
      <c r="AG54" s="127">
        <v>29</v>
      </c>
      <c r="AH54" s="127">
        <v>30</v>
      </c>
      <c r="AI54" s="127">
        <v>31</v>
      </c>
    </row>
  </sheetData>
  <sheetProtection password="A667" sheet="1" objects="1" scenarios="1" selectLockedCells="1"/>
  <mergeCells count="7">
    <mergeCell ref="E1:S1"/>
    <mergeCell ref="T1:AI1"/>
    <mergeCell ref="A25:A53"/>
    <mergeCell ref="A3:A24"/>
    <mergeCell ref="C54:D54"/>
    <mergeCell ref="C1:D1"/>
    <mergeCell ref="C2:D2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F18" sqref="F18"/>
    </sheetView>
  </sheetViews>
  <sheetFormatPr baseColWidth="10" defaultRowHeight="12.75"/>
  <cols>
    <col min="1" max="1" width="1.5703125" style="25" customWidth="1"/>
    <col min="2" max="2" width="8.7109375" style="25" customWidth="1"/>
    <col min="3" max="3" width="15.42578125" style="25" customWidth="1"/>
    <col min="4" max="5" width="7.42578125" style="25" customWidth="1"/>
    <col min="6" max="6" width="15.42578125" style="25" customWidth="1"/>
    <col min="7" max="7" width="8.7109375" style="25" customWidth="1"/>
    <col min="8" max="8" width="6.85546875" style="25" customWidth="1"/>
    <col min="9" max="9" width="15.42578125" style="25" customWidth="1"/>
    <col min="10" max="10" width="14.85546875" style="25" customWidth="1"/>
    <col min="11" max="11" width="8.7109375" style="25" customWidth="1"/>
    <col min="12" max="12" width="1.5703125" customWidth="1"/>
  </cols>
  <sheetData>
    <row r="1" spans="2:12">
      <c r="D1" s="315" t="s">
        <v>55</v>
      </c>
      <c r="E1" s="315"/>
      <c r="F1" s="315"/>
      <c r="G1" s="315"/>
      <c r="H1" s="315"/>
      <c r="I1" s="315"/>
    </row>
    <row r="2" spans="2:12">
      <c r="L2" s="25"/>
    </row>
    <row r="3" spans="2:12" ht="23.25" customHeight="1">
      <c r="B3" s="50" t="s">
        <v>57</v>
      </c>
      <c r="C3" s="42" t="s">
        <v>27</v>
      </c>
      <c r="D3" s="316" t="s">
        <v>50</v>
      </c>
      <c r="E3" s="317"/>
      <c r="F3" s="41" t="s">
        <v>27</v>
      </c>
      <c r="G3" s="50" t="s">
        <v>57</v>
      </c>
      <c r="H3" s="34"/>
      <c r="I3" s="33" t="s">
        <v>27</v>
      </c>
      <c r="J3" s="41" t="s">
        <v>50</v>
      </c>
      <c r="K3" s="50" t="s">
        <v>57</v>
      </c>
      <c r="L3" s="25"/>
    </row>
    <row r="4" spans="2:12" ht="20.25">
      <c r="B4" s="40"/>
      <c r="C4" s="51" t="str">
        <f>IF(DARSENAS!B3="","",DARSENAS!B3)</f>
        <v>FURGONETA</v>
      </c>
      <c r="D4" s="52">
        <f>IF(DARSENAS!C3="","",DARSENAS!C3)</f>
        <v>1</v>
      </c>
      <c r="E4" s="52">
        <f>IF(DARSENAS!D3="","",DARSENAS!D3)</f>
        <v>30</v>
      </c>
      <c r="F4" s="53">
        <f>IF(DARSENAS!E3="","",DARSENAS!E3)</f>
        <v>2374</v>
      </c>
      <c r="G4" s="40"/>
      <c r="H4" s="34"/>
      <c r="I4" s="53">
        <f>IF(DARSENAS!P3="","",DARSENAS!P3)</f>
        <v>3246</v>
      </c>
      <c r="J4" s="52">
        <f>IF(DARSENAS!Q3="","",DARSENAS!Q3)</f>
        <v>1971</v>
      </c>
      <c r="K4" s="40"/>
      <c r="L4" s="25"/>
    </row>
    <row r="5" spans="2:12" ht="20.25">
      <c r="B5" s="40"/>
      <c r="C5" s="54">
        <f>IF(DARSENAS!B4="","",DARSENAS!B4)</f>
        <v>1976</v>
      </c>
      <c r="D5" s="52">
        <f>IF(DARSENAS!C4="","",DARSENAS!C4)</f>
        <v>2</v>
      </c>
      <c r="E5" s="52">
        <f>IF(DARSENAS!D4="","",DARSENAS!D4)</f>
        <v>29</v>
      </c>
      <c r="F5" s="53">
        <f>IF(DARSENAS!E4="","",DARSENAS!E4)</f>
        <v>3238</v>
      </c>
      <c r="G5" s="40"/>
      <c r="H5" s="34"/>
      <c r="I5" s="53">
        <f>IF(DARSENAS!P4="","",DARSENAS!P4)</f>
        <v>2400</v>
      </c>
      <c r="J5" s="52">
        <f>IF(DARSENAS!Q4="","",DARSENAS!Q4)</f>
        <v>1970</v>
      </c>
      <c r="K5" s="40"/>
      <c r="L5" s="25"/>
    </row>
    <row r="6" spans="2:12" ht="20.25">
      <c r="B6" s="40"/>
      <c r="C6" s="53">
        <f>IF(DARSENAS!B5="","",DARSENAS!B5)</f>
        <v>1986</v>
      </c>
      <c r="D6" s="52">
        <f>IF(DARSENAS!C5="","",DARSENAS!C5)</f>
        <v>3</v>
      </c>
      <c r="E6" s="52">
        <f>IF(DARSENAS!D5="","",DARSENAS!D5)</f>
        <v>28</v>
      </c>
      <c r="F6" s="53">
        <f>IF(DARSENAS!E5="","",DARSENAS!E5)</f>
        <v>3310</v>
      </c>
      <c r="G6" s="40"/>
      <c r="H6" s="34"/>
      <c r="I6" s="53">
        <f>IF(DARSENAS!P5="","",DARSENAS!P5)</f>
        <v>3277</v>
      </c>
      <c r="J6" s="52">
        <f>IF(DARSENAS!Q5="","",DARSENAS!Q5)</f>
        <v>1966</v>
      </c>
      <c r="K6" s="40"/>
      <c r="L6" s="25"/>
    </row>
    <row r="7" spans="2:12" ht="20.25">
      <c r="B7" s="40"/>
      <c r="C7" s="53">
        <f>IF(DARSENAS!B6="","",DARSENAS!B6)</f>
        <v>3240</v>
      </c>
      <c r="D7" s="52">
        <f>IF(DARSENAS!C6="","",DARSENAS!C6)</f>
        <v>4</v>
      </c>
      <c r="E7" s="52">
        <f>IF(DARSENAS!D6="","",DARSENAS!D6)</f>
        <v>27</v>
      </c>
      <c r="F7" s="53">
        <f>IF(DARSENAS!E6="","",DARSENAS!E6)</f>
        <v>2424</v>
      </c>
      <c r="G7" s="40"/>
      <c r="H7" s="34"/>
      <c r="I7" s="53">
        <f>IF(DARSENAS!P6="","",DARSENAS!P6)</f>
        <v>886</v>
      </c>
      <c r="J7" s="52">
        <f>IF(DARSENAS!Q6="","",DARSENAS!Q6)</f>
        <v>1969</v>
      </c>
      <c r="K7" s="40"/>
      <c r="L7" s="25"/>
    </row>
    <row r="8" spans="2:12" ht="20.25">
      <c r="B8" s="40"/>
      <c r="C8" s="53">
        <f>IF(DARSENAS!B7="","",DARSENAS!B7)</f>
        <v>3566</v>
      </c>
      <c r="D8" s="52">
        <f>IF(DARSENAS!C7="","",DARSENAS!C7)</f>
        <v>5</v>
      </c>
      <c r="E8" s="52">
        <f>IF(DARSENAS!D7="","",DARSENAS!D7)</f>
        <v>26</v>
      </c>
      <c r="F8" s="53">
        <f>IF(DARSENAS!E7="","",DARSENAS!E7)</f>
        <v>2332</v>
      </c>
      <c r="G8" s="40"/>
      <c r="H8" s="34"/>
      <c r="I8" s="53">
        <f>IF(DARSENAS!P7="","",DARSENAS!P7)</f>
        <v>3168</v>
      </c>
      <c r="J8" s="52">
        <f>IF(DARSENAS!Q7="","",DARSENAS!Q7)</f>
        <v>1962</v>
      </c>
      <c r="K8" s="40"/>
      <c r="L8" s="25"/>
    </row>
    <row r="9" spans="2:12" ht="20.25">
      <c r="B9" s="40"/>
      <c r="C9" s="53">
        <f>IF(DARSENAS!B8="","",DARSENAS!B8)</f>
        <v>3782</v>
      </c>
      <c r="D9" s="52">
        <f>IF(DARSENAS!C8="","",DARSENAS!C8)</f>
        <v>6</v>
      </c>
      <c r="E9" s="52">
        <f>IF(DARSENAS!D8="","",DARSENAS!D8)</f>
        <v>25</v>
      </c>
      <c r="F9" s="53">
        <f>IF(DARSENAS!E8="","",DARSENAS!E8)</f>
        <v>3862</v>
      </c>
      <c r="G9" s="40"/>
      <c r="H9" s="34"/>
      <c r="I9" s="53">
        <f>IF(DARSENAS!P8="","",DARSENAS!P8)</f>
        <v>2368</v>
      </c>
      <c r="J9" s="52">
        <f>IF(DARSENAS!Q8="","",DARSENAS!Q8)</f>
        <v>2305</v>
      </c>
      <c r="K9" s="40"/>
      <c r="L9" s="25"/>
    </row>
    <row r="10" spans="2:12" ht="20.25">
      <c r="B10" s="40"/>
      <c r="C10" s="53">
        <f>IF(DARSENAS!B9="","",DARSENAS!B9)</f>
        <v>1815</v>
      </c>
      <c r="D10" s="52">
        <f>IF(DARSENAS!C9="","",DARSENAS!C9)</f>
        <v>7</v>
      </c>
      <c r="E10" s="52">
        <f>IF(DARSENAS!D9="","",DARSENAS!D9)</f>
        <v>24</v>
      </c>
      <c r="F10" s="53">
        <f>IF(DARSENAS!E9="","",DARSENAS!E9)</f>
        <v>1990</v>
      </c>
      <c r="G10" s="40"/>
      <c r="H10" s="34"/>
      <c r="I10" s="53">
        <f>IF(DARSENAS!P9="","",DARSENAS!P9)</f>
        <v>1984</v>
      </c>
      <c r="J10" s="52">
        <f>IF(DARSENAS!Q9="","",DARSENAS!Q9)</f>
        <v>1984</v>
      </c>
      <c r="K10" s="40"/>
      <c r="L10" s="25"/>
    </row>
    <row r="11" spans="2:12" ht="20.25">
      <c r="B11" s="40"/>
      <c r="C11" s="53">
        <f>IF(DARSENAS!B10="","",DARSENAS!B10)</f>
        <v>1817</v>
      </c>
      <c r="D11" s="52">
        <f>IF(DARSENAS!C10="","",DARSENAS!C10)</f>
        <v>8</v>
      </c>
      <c r="E11" s="52">
        <f>IF(DARSENAS!D10="","",DARSENAS!D10)</f>
        <v>23</v>
      </c>
      <c r="F11" s="53">
        <f>IF(DARSENAS!E10="","",DARSENAS!E10)</f>
        <v>1994</v>
      </c>
      <c r="G11" s="40"/>
      <c r="H11" s="34"/>
      <c r="I11" s="53">
        <f>IF(DARSENAS!P10="","",DARSENAS!P10)</f>
        <v>3554</v>
      </c>
      <c r="J11" s="52">
        <f>IF(DARSENAS!Q10="","",DARSENAS!Q10)</f>
        <v>1972</v>
      </c>
      <c r="K11" s="40"/>
      <c r="L11" s="25"/>
    </row>
    <row r="12" spans="2:12" ht="20.25">
      <c r="B12" s="40"/>
      <c r="C12" s="53">
        <f>IF(DARSENAS!B11="","",DARSENAS!B11)</f>
        <v>3248</v>
      </c>
      <c r="D12" s="52">
        <f>IF(DARSENAS!C11="","",DARSENAS!C11)</f>
        <v>9</v>
      </c>
      <c r="E12" s="52">
        <f>IF(DARSENAS!D11="","",DARSENAS!D11)</f>
        <v>22</v>
      </c>
      <c r="F12" s="53">
        <f>IF(DARSENAS!E11="","",DARSENAS!E11)</f>
        <v>3860</v>
      </c>
      <c r="G12" s="40"/>
      <c r="H12" s="34"/>
      <c r="I12" s="53">
        <f>IF(DARSENAS!P11="","",DARSENAS!P11)</f>
        <v>2370</v>
      </c>
      <c r="J12" s="52">
        <f>IF(DARSENAS!Q11="","",DARSENAS!Q11)</f>
        <v>1968</v>
      </c>
      <c r="K12" s="40"/>
      <c r="L12" s="25"/>
    </row>
    <row r="13" spans="2:12" ht="20.25">
      <c r="B13" s="40"/>
      <c r="C13" s="53" t="str">
        <f>IF(DARSENAS!B12="","",DARSENAS!B12)</f>
        <v/>
      </c>
      <c r="D13" s="52">
        <f>IF(DARSENAS!C12="","",DARSENAS!C12)</f>
        <v>10</v>
      </c>
      <c r="E13" s="52">
        <f>IF(DARSENAS!D12="","",DARSENAS!D12)</f>
        <v>21</v>
      </c>
      <c r="F13" s="53">
        <f>IF(DARSENAS!E12="","",DARSENAS!E12)</f>
        <v>1978</v>
      </c>
      <c r="G13" s="40"/>
      <c r="H13" s="34"/>
      <c r="I13" s="53">
        <f>IF(DARSENAS!P12="","",DARSENAS!P12)</f>
        <v>3312</v>
      </c>
      <c r="J13" s="52">
        <f>IF(DARSENAS!Q12="","",DARSENAS!Q12)</f>
        <v>1973</v>
      </c>
      <c r="K13" s="40"/>
      <c r="L13" s="25"/>
    </row>
    <row r="14" spans="2:12" ht="20.25">
      <c r="B14" s="40"/>
      <c r="C14" s="53">
        <f>IF(DARSENAS!B13="","",DARSENAS!B13)</f>
        <v>3279</v>
      </c>
      <c r="D14" s="52">
        <f>IF(DARSENAS!C13="","",DARSENAS!C13)</f>
        <v>11</v>
      </c>
      <c r="E14" s="52">
        <f>IF(DARSENAS!D13="","",DARSENAS!D13)</f>
        <v>20</v>
      </c>
      <c r="F14" s="53">
        <f>IF(DARSENAS!E13="","",DARSENAS!E13)</f>
        <v>1996</v>
      </c>
      <c r="G14" s="40"/>
      <c r="H14" s="34"/>
      <c r="I14" s="53">
        <f>IF(DARSENAS!P13="","",DARSENAS!P13)</f>
        <v>1982</v>
      </c>
      <c r="J14" s="52">
        <f>IF(DARSENAS!Q13="","",DARSENAS!Q13)</f>
        <v>1982</v>
      </c>
      <c r="K14" s="40"/>
      <c r="L14" s="25"/>
    </row>
    <row r="15" spans="2:12" ht="20.25">
      <c r="B15" s="40"/>
      <c r="C15" s="53">
        <f>IF(DARSENAS!B14="","",DARSENAS!B14)</f>
        <v>3281</v>
      </c>
      <c r="D15" s="52">
        <f>IF(DARSENAS!C14="","",DARSENAS!C14)</f>
        <v>12</v>
      </c>
      <c r="E15" s="52">
        <f>IF(DARSENAS!D14="","",DARSENAS!D14)</f>
        <v>19</v>
      </c>
      <c r="F15" s="53">
        <f>IF(DARSENAS!E14="","",DARSENAS!E14)</f>
        <v>3308</v>
      </c>
      <c r="G15" s="40"/>
      <c r="H15" s="34"/>
      <c r="I15" s="53">
        <f>IF(DARSENAS!P14="","",DARSENAS!P14)</f>
        <v>3850</v>
      </c>
      <c r="J15" s="52">
        <f>IF(DARSENAS!Q14="","",DARSENAS!Q14)</f>
        <v>1980</v>
      </c>
      <c r="K15" s="40"/>
      <c r="L15" s="25"/>
    </row>
    <row r="16" spans="2:12" ht="20.25">
      <c r="B16" s="40"/>
      <c r="C16" s="53">
        <f>IF(DARSENAS!B15="","",DARSENAS!B15)</f>
        <v>3784</v>
      </c>
      <c r="D16" s="52">
        <f>IF(DARSENAS!C15="","",DARSENAS!C15)</f>
        <v>13</v>
      </c>
      <c r="E16" s="52">
        <f>IF(DARSENAS!D15="","",DARSENAS!D15)</f>
        <v>18</v>
      </c>
      <c r="F16" s="53">
        <f>IF(DARSENAS!E15="","",DARSENAS!E15)</f>
        <v>2353</v>
      </c>
      <c r="G16" s="40"/>
      <c r="H16" s="34"/>
      <c r="I16" s="53">
        <f>IF(DARSENAS!P15="","",DARSENAS!P15)</f>
        <v>3234</v>
      </c>
      <c r="J16" s="52">
        <f>IF(DARSENAS!Q15="","",DARSENAS!Q15)</f>
        <v>1963</v>
      </c>
      <c r="K16" s="40"/>
      <c r="L16" s="25"/>
    </row>
    <row r="17" spans="2:12" ht="20.25">
      <c r="B17" s="40"/>
      <c r="C17" s="53">
        <f>IF(DARSENAS!B16="","",DARSENAS!B16)</f>
        <v>3564</v>
      </c>
      <c r="D17" s="52">
        <f>IF(DARSENAS!C16="","",DARSENAS!C16)</f>
        <v>14</v>
      </c>
      <c r="E17" s="52">
        <f>IF(DARSENAS!D16="","",DARSENAS!D16)</f>
        <v>17</v>
      </c>
      <c r="F17" s="53">
        <f>IF(DARSENAS!E16="","",DARSENAS!E16)</f>
        <v>1502</v>
      </c>
      <c r="G17" s="40"/>
      <c r="H17" s="34"/>
      <c r="I17" s="53">
        <f>IF(DARSENAS!P16="","",DARSENAS!P16)</f>
        <v>3250</v>
      </c>
      <c r="J17" s="52">
        <f>IF(DARSENAS!Q16="","",DARSENAS!Q16)</f>
        <v>1964</v>
      </c>
      <c r="K17" s="40"/>
      <c r="L17" s="25"/>
    </row>
    <row r="18" spans="2:12" ht="20.25">
      <c r="B18" s="40"/>
      <c r="C18" s="55">
        <f>IF(DARSENAS!B17="","",DARSENAS!B17)</f>
        <v>3283</v>
      </c>
      <c r="D18" s="56">
        <f>IF(DARSENAS!C17="","",DARSENAS!C17)</f>
        <v>15</v>
      </c>
      <c r="E18" s="56">
        <f>IF(DARSENAS!D17="","",DARSENAS!D17)</f>
        <v>16</v>
      </c>
      <c r="F18" s="55">
        <f>IF(DARSENAS!E17="","",DARSENAS!E17)</f>
        <v>3242</v>
      </c>
      <c r="G18" s="40"/>
      <c r="H18" s="34"/>
      <c r="I18" s="53">
        <f>IF(DARSENAS!P17="","",DARSENAS!P17)</f>
        <v>3244</v>
      </c>
      <c r="J18" s="52">
        <f>IF(DARSENAS!Q17="","",DARSENAS!Q17)</f>
        <v>32</v>
      </c>
      <c r="K18" s="40"/>
      <c r="L18" s="25"/>
    </row>
    <row r="19" spans="2:12" ht="20.25">
      <c r="B19" s="40"/>
      <c r="C19" s="53" t="str">
        <f>IF(DARSENAS!B18="","",DARSENAS!B18)</f>
        <v/>
      </c>
      <c r="D19" s="52" t="str">
        <f>IF(DARSENAS!C18="","",DARSENAS!C18)</f>
        <v>15A</v>
      </c>
      <c r="E19" s="52" t="str">
        <f>IF(DARSENAS!D18="","",DARSENAS!D18)</f>
        <v>16B</v>
      </c>
      <c r="F19" s="53">
        <f>IF(DARSENAS!E18="","",DARSENAS!E18)</f>
        <v>3236</v>
      </c>
      <c r="G19" s="40"/>
      <c r="H19" s="34"/>
      <c r="I19" s="53">
        <f>IF(DARSENAS!P18="","",DARSENAS!P18)</f>
        <v>2736</v>
      </c>
      <c r="J19" s="52">
        <f>IF(DARSENAS!Q18="","",DARSENAS!Q18)</f>
        <v>1961</v>
      </c>
      <c r="K19" s="40"/>
      <c r="L19" s="25"/>
    </row>
    <row r="20" spans="2:12" ht="21" thickBot="1">
      <c r="B20" s="40"/>
      <c r="C20" s="55" t="str">
        <f>IF(DARSENAS!B19="","",DARSENAS!B19)</f>
        <v/>
      </c>
      <c r="D20" s="56" t="str">
        <f>IF(DARSENAS!C19="","",DARSENAS!C19)</f>
        <v>15B</v>
      </c>
      <c r="E20" s="56" t="str">
        <f>IF(DARSENAS!D19="","",DARSENAS!D19)</f>
        <v>16A</v>
      </c>
      <c r="F20" s="55">
        <f>IF(DARSENAS!E19="","",DARSENAS!E19)</f>
        <v>1992</v>
      </c>
      <c r="G20" s="40"/>
      <c r="H20" s="34"/>
      <c r="I20" s="53">
        <f>IF(DARSENAS!P19="","",DARSENAS!P19)</f>
        <v>2398</v>
      </c>
      <c r="J20" s="52">
        <f>IF(DARSENAS!Q19="","",DARSENAS!Q19)</f>
        <v>1958</v>
      </c>
      <c r="K20" s="40"/>
      <c r="L20" s="25"/>
    </row>
    <row r="21" spans="2:12" ht="21" thickTop="1">
      <c r="C21" s="306" t="s">
        <v>53</v>
      </c>
      <c r="D21" s="307"/>
      <c r="E21" s="307"/>
      <c r="F21" s="308"/>
      <c r="H21" s="34"/>
      <c r="I21" s="43">
        <f>IF(DARSENAS!P20="","",DARSENAS!P20)</f>
        <v>2649</v>
      </c>
      <c r="J21" s="45">
        <f>IF(DARSENAS!Q20="","",DARSENAS!Q20)</f>
        <v>27</v>
      </c>
      <c r="K21" s="40"/>
      <c r="L21" s="25"/>
    </row>
    <row r="22" spans="2:12" ht="21" thickBot="1">
      <c r="C22" s="309"/>
      <c r="D22" s="310"/>
      <c r="E22" s="310"/>
      <c r="F22" s="311"/>
      <c r="H22" s="34"/>
      <c r="I22" s="65" t="str">
        <f>IF(DARSENAS!P21="","",DARSENAS!P21)</f>
        <v>FURGO TALLER</v>
      </c>
      <c r="J22" s="46">
        <f>IF(DARSENAS!Q21="","",DARSENAS!Q21)</f>
        <v>1954</v>
      </c>
      <c r="K22" s="40"/>
      <c r="L22" s="25"/>
    </row>
    <row r="23" spans="2:12" ht="21.75" thickTop="1" thickBot="1">
      <c r="C23" s="312"/>
      <c r="D23" s="313"/>
      <c r="E23" s="313"/>
      <c r="F23" s="314"/>
      <c r="H23" s="34"/>
      <c r="I23" s="318" t="s">
        <v>56</v>
      </c>
      <c r="J23" s="319"/>
      <c r="L23" s="25"/>
    </row>
    <row r="24" spans="2:12" ht="13.5" thickTop="1"/>
  </sheetData>
  <sheetProtection sheet="1" objects="1" scenarios="1" selectLockedCells="1"/>
  <mergeCells count="4">
    <mergeCell ref="C21:F23"/>
    <mergeCell ref="D1:I1"/>
    <mergeCell ref="D3:E3"/>
    <mergeCell ref="I23:J23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A6" sqref="A6:A28"/>
    </sheetView>
  </sheetViews>
  <sheetFormatPr baseColWidth="10" defaultRowHeight="12.75"/>
  <cols>
    <col min="1" max="1" width="12.85546875" style="87" customWidth="1"/>
    <col min="2" max="2" width="21.7109375" style="87" customWidth="1"/>
    <col min="3" max="3" width="11.42578125" style="87"/>
    <col min="4" max="4" width="24.7109375" style="87" customWidth="1"/>
    <col min="5" max="16384" width="11.42578125" style="87"/>
  </cols>
  <sheetData>
    <row r="1" spans="1:4" ht="13.5" customHeight="1" thickTop="1">
      <c r="A1" s="323" t="s">
        <v>76</v>
      </c>
      <c r="B1" s="324"/>
      <c r="C1" s="324"/>
      <c r="D1" s="325"/>
    </row>
    <row r="2" spans="1:4" ht="10.5" customHeight="1" thickBot="1">
      <c r="A2" s="326"/>
      <c r="B2" s="327"/>
      <c r="C2" s="327"/>
      <c r="D2" s="328"/>
    </row>
    <row r="3" spans="1:4" ht="18.75" customHeight="1" thickTop="1" thickBot="1">
      <c r="A3" s="329" t="s">
        <v>77</v>
      </c>
      <c r="B3" s="330"/>
      <c r="C3" s="330"/>
      <c r="D3" s="331"/>
    </row>
    <row r="4" spans="1:4" ht="17.25" customHeight="1" thickTop="1" thickBot="1">
      <c r="A4" s="88" t="s">
        <v>78</v>
      </c>
      <c r="B4" s="89">
        <f ca="1">TODAY()</f>
        <v>45582</v>
      </c>
      <c r="C4" s="332" t="s">
        <v>79</v>
      </c>
      <c r="D4" s="333"/>
    </row>
    <row r="5" spans="1:4" ht="36.75" customHeight="1" thickTop="1" thickBot="1">
      <c r="A5" s="90" t="s">
        <v>1</v>
      </c>
      <c r="B5" s="334" t="s">
        <v>80</v>
      </c>
      <c r="C5" s="335"/>
      <c r="D5" s="336"/>
    </row>
    <row r="6" spans="1:4" ht="14.25" thickTop="1" thickBot="1">
      <c r="A6" s="91" t="str">
        <f>'LIMP CARLOS'!B6</f>
        <v>FURGONETA</v>
      </c>
      <c r="B6" s="320"/>
      <c r="C6" s="321"/>
      <c r="D6" s="322"/>
    </row>
    <row r="7" spans="1:4" ht="14.25" thickTop="1" thickBot="1">
      <c r="A7" s="91">
        <f>'LIMP CARLOS'!B7</f>
        <v>1976</v>
      </c>
      <c r="B7" s="320"/>
      <c r="C7" s="321"/>
      <c r="D7" s="322"/>
    </row>
    <row r="8" spans="1:4" ht="14.25" thickTop="1" thickBot="1">
      <c r="A8" s="91">
        <f>'LIMP CARLOS'!B8</f>
        <v>1986</v>
      </c>
      <c r="B8" s="320"/>
      <c r="C8" s="321"/>
      <c r="D8" s="322"/>
    </row>
    <row r="9" spans="1:4" ht="14.25" thickTop="1" thickBot="1">
      <c r="A9" s="91">
        <f>'LIMP CARLOS'!B9</f>
        <v>3240</v>
      </c>
      <c r="B9" s="320"/>
      <c r="C9" s="321"/>
      <c r="D9" s="322"/>
    </row>
    <row r="10" spans="1:4" ht="14.25" thickTop="1" thickBot="1">
      <c r="A10" s="91">
        <f>'LIMP CARLOS'!B10</f>
        <v>3566</v>
      </c>
      <c r="B10" s="320"/>
      <c r="C10" s="321"/>
      <c r="D10" s="322"/>
    </row>
    <row r="11" spans="1:4" ht="14.25" thickTop="1" thickBot="1">
      <c r="A11" s="91">
        <f>'LIMP CARLOS'!B11</f>
        <v>3782</v>
      </c>
      <c r="B11" s="320"/>
      <c r="C11" s="321"/>
      <c r="D11" s="322"/>
    </row>
    <row r="12" spans="1:4" ht="14.25" thickTop="1" thickBot="1">
      <c r="A12" s="91">
        <f>'LIMP CARLOS'!B12</f>
        <v>1815</v>
      </c>
      <c r="B12" s="320"/>
      <c r="C12" s="321"/>
      <c r="D12" s="322"/>
    </row>
    <row r="13" spans="1:4" ht="14.25" thickTop="1" thickBot="1">
      <c r="A13" s="91">
        <f>'LIMP CARLOS'!B13</f>
        <v>1817</v>
      </c>
      <c r="B13" s="320"/>
      <c r="C13" s="321"/>
      <c r="D13" s="322"/>
    </row>
    <row r="14" spans="1:4" ht="14.25" thickTop="1" thickBot="1">
      <c r="A14" s="91">
        <f>'LIMP CARLOS'!B14</f>
        <v>3248</v>
      </c>
      <c r="B14" s="320"/>
      <c r="C14" s="321"/>
      <c r="D14" s="322"/>
    </row>
    <row r="15" spans="1:4" ht="14.25" thickTop="1" thickBot="1">
      <c r="A15" s="91" t="str">
        <f>'LIMP CARLOS'!B15</f>
        <v/>
      </c>
      <c r="B15" s="320"/>
      <c r="C15" s="321"/>
      <c r="D15" s="322"/>
    </row>
    <row r="16" spans="1:4" ht="14.25" thickTop="1" thickBot="1">
      <c r="A16" s="91">
        <f>'LIMP CARLOS'!B16</f>
        <v>3279</v>
      </c>
      <c r="B16" s="320"/>
      <c r="C16" s="321"/>
      <c r="D16" s="322"/>
    </row>
    <row r="17" spans="1:4" ht="14.25" thickTop="1" thickBot="1">
      <c r="A17" s="91">
        <f>'LIMP CARLOS'!B17</f>
        <v>3281</v>
      </c>
      <c r="B17" s="320"/>
      <c r="C17" s="321"/>
      <c r="D17" s="322"/>
    </row>
    <row r="18" spans="1:4" ht="14.25" thickTop="1" thickBot="1">
      <c r="A18" s="91">
        <f>'LIMP CARLOS'!B18</f>
        <v>3784</v>
      </c>
      <c r="B18" s="320"/>
      <c r="C18" s="321"/>
      <c r="D18" s="322"/>
    </row>
    <row r="19" spans="1:4" ht="14.25" thickTop="1" thickBot="1">
      <c r="A19" s="91">
        <f>'LIMP CARLOS'!B19</f>
        <v>3564</v>
      </c>
      <c r="B19" s="320"/>
      <c r="C19" s="321"/>
      <c r="D19" s="322"/>
    </row>
    <row r="20" spans="1:4" ht="14.25" thickTop="1" thickBot="1">
      <c r="A20" s="91">
        <f>'LIMP CARLOS'!B20</f>
        <v>3283</v>
      </c>
      <c r="B20" s="320"/>
      <c r="C20" s="321"/>
      <c r="D20" s="322"/>
    </row>
    <row r="21" spans="1:4" ht="14.25" thickTop="1" thickBot="1">
      <c r="A21" s="91" t="str">
        <f>'LIMP CARLOS'!B21</f>
        <v/>
      </c>
      <c r="B21" s="320"/>
      <c r="C21" s="321"/>
      <c r="D21" s="322"/>
    </row>
    <row r="22" spans="1:4" ht="14.25" thickTop="1" thickBot="1">
      <c r="A22" s="91" t="str">
        <f>'LIMP CARLOS'!B22</f>
        <v/>
      </c>
      <c r="B22" s="320"/>
      <c r="C22" s="321"/>
      <c r="D22" s="322"/>
    </row>
    <row r="23" spans="1:4" ht="14.25" thickTop="1" thickBot="1">
      <c r="A23" s="91">
        <f>'LIMP CARLOS'!B23</f>
        <v>1992</v>
      </c>
      <c r="B23" s="320"/>
      <c r="C23" s="321"/>
      <c r="D23" s="322"/>
    </row>
    <row r="24" spans="1:4" ht="14.25" thickTop="1" thickBot="1">
      <c r="A24" s="91">
        <f>'LIMP CARLOS'!B24</f>
        <v>3236</v>
      </c>
      <c r="B24" s="320"/>
      <c r="C24" s="321"/>
      <c r="D24" s="322"/>
    </row>
    <row r="25" spans="1:4" ht="14.25" thickTop="1" thickBot="1">
      <c r="A25" s="91">
        <f>'LIMP CARLOS'!B25</f>
        <v>3242</v>
      </c>
      <c r="B25" s="320"/>
      <c r="C25" s="321"/>
      <c r="D25" s="322"/>
    </row>
    <row r="26" spans="1:4" ht="14.25" thickTop="1" thickBot="1">
      <c r="A26" s="91">
        <f>'LIMP CARLOS'!B26</f>
        <v>1502</v>
      </c>
      <c r="B26" s="320"/>
      <c r="C26" s="321"/>
      <c r="D26" s="322"/>
    </row>
    <row r="27" spans="1:4" ht="14.25" thickTop="1" thickBot="1">
      <c r="A27" s="91">
        <f>'LIMP CARLOS'!B27</f>
        <v>2353</v>
      </c>
      <c r="B27" s="320"/>
      <c r="C27" s="321"/>
      <c r="D27" s="322"/>
    </row>
    <row r="28" spans="1:4" ht="14.25" thickTop="1" thickBot="1">
      <c r="A28" s="91">
        <f>'LIMP CARLOS'!B28</f>
        <v>3308</v>
      </c>
      <c r="B28" s="320"/>
      <c r="C28" s="321"/>
      <c r="D28" s="322"/>
    </row>
    <row r="29" spans="1:4" ht="13.5" thickTop="1">
      <c r="A29" s="341" t="s">
        <v>81</v>
      </c>
      <c r="B29" s="343" t="s">
        <v>82</v>
      </c>
      <c r="C29" s="344"/>
      <c r="D29" s="345"/>
    </row>
    <row r="30" spans="1:4" ht="13.5" thickBot="1">
      <c r="A30" s="342"/>
      <c r="B30" s="346"/>
      <c r="C30" s="347"/>
      <c r="D30" s="348"/>
    </row>
    <row r="31" spans="1:4" ht="17.25" thickTop="1" thickBot="1">
      <c r="A31" s="349" t="s">
        <v>83</v>
      </c>
      <c r="B31" s="349"/>
      <c r="C31" s="349"/>
      <c r="D31" s="349"/>
    </row>
    <row r="32" spans="1:4" ht="14.25" thickTop="1" thickBot="1">
      <c r="A32" s="350"/>
      <c r="B32" s="351"/>
      <c r="C32" s="351"/>
      <c r="D32" s="352"/>
    </row>
    <row r="33" spans="1:4" ht="12" customHeight="1" thickTop="1" thickBot="1">
      <c r="A33" s="353"/>
      <c r="B33" s="354"/>
      <c r="C33" s="354"/>
      <c r="D33" s="355"/>
    </row>
    <row r="34" spans="1:4" ht="13.5" hidden="1" customHeight="1" thickBot="1">
      <c r="A34" s="356"/>
      <c r="B34" s="357"/>
      <c r="C34" s="357"/>
      <c r="D34" s="358"/>
    </row>
    <row r="35" spans="1:4" ht="14.25" thickTop="1" thickBot="1">
      <c r="A35" s="337"/>
      <c r="B35" s="337"/>
      <c r="C35" s="337"/>
      <c r="D35" s="337"/>
    </row>
    <row r="36" spans="1:4" ht="17.25" thickTop="1" thickBot="1">
      <c r="A36" s="349"/>
      <c r="B36" s="349"/>
      <c r="C36" s="349"/>
      <c r="D36" s="349"/>
    </row>
    <row r="37" spans="1:4" ht="14.25" thickTop="1" thickBot="1">
      <c r="A37" s="337"/>
      <c r="B37" s="337"/>
      <c r="C37" s="337"/>
      <c r="D37" s="337"/>
    </row>
    <row r="38" spans="1:4" ht="14.25" thickTop="1" thickBot="1">
      <c r="A38" s="337"/>
      <c r="B38" s="337"/>
      <c r="C38" s="337"/>
      <c r="D38" s="337"/>
    </row>
    <row r="39" spans="1:4" ht="14.25" thickTop="1" thickBot="1">
      <c r="A39" s="338"/>
      <c r="B39" s="338"/>
      <c r="C39" s="338"/>
      <c r="D39" s="339"/>
    </row>
    <row r="40" spans="1:4" ht="14.25" thickTop="1" thickBot="1">
      <c r="A40" s="338"/>
      <c r="B40" s="338"/>
      <c r="C40" s="338"/>
      <c r="D40" s="339"/>
    </row>
    <row r="41" spans="1:4" ht="14.25" thickTop="1" thickBot="1">
      <c r="A41" s="340"/>
      <c r="B41" s="338"/>
      <c r="C41" s="338"/>
      <c r="D41" s="339"/>
    </row>
    <row r="42" spans="1:4" ht="13.5" thickTop="1"/>
  </sheetData>
  <sheetProtection sheet="1" objects="1" scenarios="1" selectLockedCells="1"/>
  <mergeCells count="39">
    <mergeCell ref="B27:D27"/>
    <mergeCell ref="B28:D28"/>
    <mergeCell ref="A36:D36"/>
    <mergeCell ref="A37:D37"/>
    <mergeCell ref="B26:D26"/>
    <mergeCell ref="A38:D38"/>
    <mergeCell ref="A39:D39"/>
    <mergeCell ref="A40:D40"/>
    <mergeCell ref="A41:D41"/>
    <mergeCell ref="A29:A30"/>
    <mergeCell ref="B29:D30"/>
    <mergeCell ref="A31:D31"/>
    <mergeCell ref="A32:D32"/>
    <mergeCell ref="A33:D34"/>
    <mergeCell ref="A35:D35"/>
    <mergeCell ref="B20:D20"/>
    <mergeCell ref="B22:D22"/>
    <mergeCell ref="B23:D23"/>
    <mergeCell ref="B24:D24"/>
    <mergeCell ref="B25:D25"/>
    <mergeCell ref="B21:D21"/>
    <mergeCell ref="B19:D19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7:D7"/>
    <mergeCell ref="A1:D2"/>
    <mergeCell ref="A3:D3"/>
    <mergeCell ref="C4:D4"/>
    <mergeCell ref="B5:D5"/>
    <mergeCell ref="B6:D6"/>
  </mergeCells>
  <pageMargins left="0.7" right="0.7" top="0.75" bottom="0.75" header="0.3" footer="0.3"/>
  <pageSetup paperSize="9" scale="11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A5" sqref="A5:A32"/>
    </sheetView>
  </sheetViews>
  <sheetFormatPr baseColWidth="10" defaultRowHeight="12.75"/>
  <cols>
    <col min="1" max="1" width="13.140625" style="87" customWidth="1"/>
    <col min="2" max="3" width="23.5703125" style="87" customWidth="1"/>
    <col min="4" max="4" width="15.7109375" style="87" customWidth="1"/>
    <col min="5" max="16384" width="11.42578125" style="87"/>
  </cols>
  <sheetData>
    <row r="1" spans="1:4" ht="14.25" thickTop="1" thickBot="1">
      <c r="A1" s="359" t="s">
        <v>76</v>
      </c>
      <c r="B1" s="360"/>
      <c r="C1" s="360"/>
      <c r="D1" s="361"/>
    </row>
    <row r="2" spans="1:4" ht="14.25" customHeight="1" thickTop="1" thickBot="1">
      <c r="A2" s="329" t="s">
        <v>87</v>
      </c>
      <c r="B2" s="330"/>
      <c r="C2" s="330"/>
      <c r="D2" s="331"/>
    </row>
    <row r="3" spans="1:4" ht="23.25" customHeight="1" thickTop="1" thickBot="1">
      <c r="A3" s="92" t="s">
        <v>78</v>
      </c>
      <c r="B3" s="89">
        <f ca="1">TODAY()</f>
        <v>45582</v>
      </c>
      <c r="C3" s="332" t="s">
        <v>88</v>
      </c>
      <c r="D3" s="333"/>
    </row>
    <row r="4" spans="1:4" ht="36" customHeight="1" thickTop="1" thickBot="1">
      <c r="A4" s="90" t="s">
        <v>1</v>
      </c>
      <c r="B4" s="334" t="s">
        <v>89</v>
      </c>
      <c r="C4" s="335"/>
      <c r="D4" s="336"/>
    </row>
    <row r="5" spans="1:4" ht="14.25" thickTop="1" thickBot="1">
      <c r="A5" s="91">
        <f>'LIMP BEIS'!B5</f>
        <v>1996</v>
      </c>
      <c r="B5" s="334"/>
      <c r="C5" s="335"/>
      <c r="D5" s="336"/>
    </row>
    <row r="6" spans="1:4" ht="14.25" thickTop="1" thickBot="1">
      <c r="A6" s="91">
        <f>'LIMP BEIS'!B6</f>
        <v>1978</v>
      </c>
      <c r="B6" s="334"/>
      <c r="C6" s="335"/>
      <c r="D6" s="336"/>
    </row>
    <row r="7" spans="1:4" ht="14.25" thickTop="1" thickBot="1">
      <c r="A7" s="91">
        <f>'LIMP BEIS'!B7</f>
        <v>3860</v>
      </c>
      <c r="B7" s="334"/>
      <c r="C7" s="335"/>
      <c r="D7" s="336"/>
    </row>
    <row r="8" spans="1:4" ht="14.25" thickTop="1" thickBot="1">
      <c r="A8" s="91">
        <f>'LIMP BEIS'!B8</f>
        <v>1994</v>
      </c>
      <c r="B8" s="334"/>
      <c r="C8" s="335"/>
      <c r="D8" s="336"/>
    </row>
    <row r="9" spans="1:4" ht="14.25" thickTop="1" thickBot="1">
      <c r="A9" s="91">
        <f>'LIMP BEIS'!B9</f>
        <v>1990</v>
      </c>
      <c r="B9" s="334"/>
      <c r="C9" s="335"/>
      <c r="D9" s="336"/>
    </row>
    <row r="10" spans="1:4" ht="14.25" thickTop="1" thickBot="1">
      <c r="A10" s="91">
        <f>'LIMP BEIS'!B10</f>
        <v>3862</v>
      </c>
      <c r="B10" s="334"/>
      <c r="C10" s="335"/>
      <c r="D10" s="336"/>
    </row>
    <row r="11" spans="1:4" ht="14.25" thickTop="1" thickBot="1">
      <c r="A11" s="91">
        <f>'LIMP BEIS'!B11</f>
        <v>2332</v>
      </c>
      <c r="B11" s="334"/>
      <c r="C11" s="335"/>
      <c r="D11" s="336"/>
    </row>
    <row r="12" spans="1:4" ht="14.25" thickTop="1" thickBot="1">
      <c r="A12" s="91">
        <f>'LIMP BEIS'!B12</f>
        <v>2424</v>
      </c>
      <c r="B12" s="334"/>
      <c r="C12" s="335"/>
      <c r="D12" s="336"/>
    </row>
    <row r="13" spans="1:4" ht="14.25" thickTop="1" thickBot="1">
      <c r="A13" s="91">
        <f>'LIMP BEIS'!B13</f>
        <v>3310</v>
      </c>
      <c r="B13" s="334"/>
      <c r="C13" s="335"/>
      <c r="D13" s="336"/>
    </row>
    <row r="14" spans="1:4" ht="14.25" thickTop="1" thickBot="1">
      <c r="A14" s="91">
        <f>'LIMP BEIS'!B14</f>
        <v>3238</v>
      </c>
      <c r="B14" s="334"/>
      <c r="C14" s="335"/>
      <c r="D14" s="336"/>
    </row>
    <row r="15" spans="1:4" ht="14.25" thickTop="1" thickBot="1">
      <c r="A15" s="91">
        <f>'LIMP BEIS'!B15</f>
        <v>2374</v>
      </c>
      <c r="B15" s="334"/>
      <c r="C15" s="335"/>
      <c r="D15" s="336"/>
    </row>
    <row r="16" spans="1:4" ht="14.25" thickTop="1" thickBot="1">
      <c r="A16" s="91">
        <f>'LIMP BEIS'!B16</f>
        <v>3246</v>
      </c>
      <c r="B16" s="334"/>
      <c r="C16" s="335"/>
      <c r="D16" s="336"/>
    </row>
    <row r="17" spans="1:4" ht="14.25" thickTop="1" thickBot="1">
      <c r="A17" s="91">
        <f>'LIMP BEIS'!B17</f>
        <v>2400</v>
      </c>
      <c r="B17" s="334"/>
      <c r="C17" s="335"/>
      <c r="D17" s="336"/>
    </row>
    <row r="18" spans="1:4" ht="14.25" thickTop="1" thickBot="1">
      <c r="A18" s="91">
        <f>'LIMP BEIS'!B18</f>
        <v>3277</v>
      </c>
      <c r="B18" s="334"/>
      <c r="C18" s="335"/>
      <c r="D18" s="336"/>
    </row>
    <row r="19" spans="1:4" ht="14.25" thickTop="1" thickBot="1">
      <c r="A19" s="91">
        <f>'LIMP BEIS'!B19</f>
        <v>886</v>
      </c>
      <c r="B19" s="334"/>
      <c r="C19" s="335"/>
      <c r="D19" s="336"/>
    </row>
    <row r="20" spans="1:4" ht="14.25" thickTop="1" thickBot="1">
      <c r="A20" s="91">
        <f>'LIMP BEIS'!B20</f>
        <v>3168</v>
      </c>
      <c r="B20" s="334"/>
      <c r="C20" s="335"/>
      <c r="D20" s="336"/>
    </row>
    <row r="21" spans="1:4" ht="14.25" thickTop="1" thickBot="1">
      <c r="A21" s="91">
        <f>'LIMP BEIS'!B21</f>
        <v>2368</v>
      </c>
      <c r="B21" s="334"/>
      <c r="C21" s="335"/>
      <c r="D21" s="336"/>
    </row>
    <row r="22" spans="1:4" ht="14.25" thickTop="1" thickBot="1">
      <c r="A22" s="91">
        <f>'LIMP BEIS'!B22</f>
        <v>1984</v>
      </c>
      <c r="B22" s="334"/>
      <c r="C22" s="335"/>
      <c r="D22" s="336"/>
    </row>
    <row r="23" spans="1:4" ht="14.25" thickTop="1" thickBot="1">
      <c r="A23" s="91">
        <f>'LIMP BEIS'!B23</f>
        <v>3554</v>
      </c>
      <c r="B23" s="334"/>
      <c r="C23" s="335"/>
      <c r="D23" s="336"/>
    </row>
    <row r="24" spans="1:4" ht="14.25" thickTop="1" thickBot="1">
      <c r="A24" s="91">
        <f>'LIMP BEIS'!B24</f>
        <v>2370</v>
      </c>
      <c r="B24" s="334"/>
      <c r="C24" s="335"/>
      <c r="D24" s="336"/>
    </row>
    <row r="25" spans="1:4" ht="14.25" thickTop="1" thickBot="1">
      <c r="A25" s="91">
        <f>'LIMP BEIS'!B25</f>
        <v>3312</v>
      </c>
      <c r="B25" s="334"/>
      <c r="C25" s="335"/>
      <c r="D25" s="336"/>
    </row>
    <row r="26" spans="1:4" ht="14.25" thickTop="1" thickBot="1">
      <c r="A26" s="91">
        <f>'LIMP BEIS'!B26</f>
        <v>1982</v>
      </c>
      <c r="B26" s="334"/>
      <c r="C26" s="335"/>
      <c r="D26" s="336"/>
    </row>
    <row r="27" spans="1:4" ht="14.25" thickTop="1" thickBot="1">
      <c r="A27" s="91">
        <f>'LIMP BEIS'!B27</f>
        <v>3850</v>
      </c>
      <c r="B27" s="334"/>
      <c r="C27" s="335"/>
      <c r="D27" s="336"/>
    </row>
    <row r="28" spans="1:4" ht="14.25" thickTop="1" thickBot="1">
      <c r="A28" s="91">
        <f>'LIMP BEIS'!B28</f>
        <v>3234</v>
      </c>
      <c r="B28" s="334"/>
      <c r="C28" s="335"/>
      <c r="D28" s="336"/>
    </row>
    <row r="29" spans="1:4" ht="14.25" thickTop="1" thickBot="1">
      <c r="A29" s="91">
        <f>'LIMP BEIS'!B29</f>
        <v>3250</v>
      </c>
      <c r="B29" s="334"/>
      <c r="C29" s="335"/>
      <c r="D29" s="336"/>
    </row>
    <row r="30" spans="1:4" ht="14.25" thickTop="1" thickBot="1">
      <c r="A30" s="91">
        <f>'LIMP BEIS'!B30</f>
        <v>3244</v>
      </c>
      <c r="B30" s="334"/>
      <c r="C30" s="335"/>
      <c r="D30" s="336"/>
    </row>
    <row r="31" spans="1:4" ht="14.25" thickTop="1" thickBot="1">
      <c r="A31" s="91">
        <f>'LIMP BEIS'!B31</f>
        <v>2736</v>
      </c>
      <c r="B31" s="334"/>
      <c r="C31" s="335"/>
      <c r="D31" s="336"/>
    </row>
    <row r="32" spans="1:4" ht="14.25" thickTop="1" thickBot="1">
      <c r="A32" s="91">
        <f>'LIMP BEIS'!B32</f>
        <v>2398</v>
      </c>
      <c r="B32" s="334"/>
      <c r="C32" s="335"/>
      <c r="D32" s="336"/>
    </row>
    <row r="33" spans="1:4" ht="30.75" customHeight="1" thickTop="1" thickBot="1">
      <c r="A33" s="93" t="s">
        <v>90</v>
      </c>
      <c r="B33" s="362" t="s">
        <v>91</v>
      </c>
      <c r="C33" s="363"/>
      <c r="D33" s="364"/>
    </row>
    <row r="34" spans="1:4" ht="13.5" thickTop="1">
      <c r="A34" s="365" t="s">
        <v>83</v>
      </c>
      <c r="B34" s="366"/>
      <c r="C34" s="366"/>
      <c r="D34" s="367"/>
    </row>
    <row r="35" spans="1:4" ht="13.5" thickBot="1">
      <c r="A35" s="368"/>
      <c r="B35" s="369"/>
      <c r="C35" s="369"/>
      <c r="D35" s="370"/>
    </row>
    <row r="36" spans="1:4" ht="14.25" thickTop="1" thickBot="1">
      <c r="A36" s="371"/>
      <c r="B36" s="372"/>
      <c r="C36" s="372"/>
      <c r="D36" s="373"/>
    </row>
    <row r="37" spans="1:4" ht="14.25" thickTop="1" thickBot="1">
      <c r="A37" s="371"/>
      <c r="B37" s="372"/>
      <c r="C37" s="372"/>
      <c r="D37" s="373"/>
    </row>
    <row r="38" spans="1:4" ht="14.25" thickTop="1" thickBot="1">
      <c r="A38" s="371"/>
      <c r="B38" s="372"/>
      <c r="C38" s="372"/>
      <c r="D38" s="373"/>
    </row>
    <row r="39" spans="1:4" ht="17.25" thickTop="1" thickBot="1">
      <c r="A39" s="349"/>
      <c r="B39" s="349"/>
      <c r="C39" s="349"/>
      <c r="D39" s="349"/>
    </row>
    <row r="40" spans="1:4" ht="14.25" thickTop="1" thickBot="1">
      <c r="A40" s="338"/>
      <c r="B40" s="338"/>
      <c r="C40" s="338"/>
      <c r="D40" s="339"/>
    </row>
    <row r="41" spans="1:4" ht="14.25" thickTop="1" thickBot="1">
      <c r="A41" s="338"/>
      <c r="B41" s="338"/>
      <c r="C41" s="338"/>
      <c r="D41" s="339"/>
    </row>
    <row r="42" spans="1:4" ht="14.25" thickTop="1" thickBot="1">
      <c r="A42" s="340"/>
      <c r="B42" s="338"/>
      <c r="C42" s="338"/>
      <c r="D42" s="339"/>
    </row>
    <row r="43" spans="1:4" ht="13.5" thickTop="1"/>
  </sheetData>
  <sheetProtection sheet="1" objects="1" scenarios="1" selectLockedCells="1"/>
  <mergeCells count="41">
    <mergeCell ref="B23:D23"/>
    <mergeCell ref="B24:D24"/>
    <mergeCell ref="B32:D32"/>
    <mergeCell ref="B26:D26"/>
    <mergeCell ref="B27:D27"/>
    <mergeCell ref="B28:D28"/>
    <mergeCell ref="B29:D29"/>
    <mergeCell ref="B30:D30"/>
    <mergeCell ref="B31:D31"/>
    <mergeCell ref="B14:D14"/>
    <mergeCell ref="B15:D15"/>
    <mergeCell ref="B20:D20"/>
    <mergeCell ref="B21:D21"/>
    <mergeCell ref="B22:D22"/>
    <mergeCell ref="B9:D9"/>
    <mergeCell ref="B10:D10"/>
    <mergeCell ref="B11:D11"/>
    <mergeCell ref="B12:D12"/>
    <mergeCell ref="B13:D13"/>
    <mergeCell ref="A39:D39"/>
    <mergeCell ref="A40:D40"/>
    <mergeCell ref="A41:D41"/>
    <mergeCell ref="A42:D42"/>
    <mergeCell ref="B7:D7"/>
    <mergeCell ref="B33:D33"/>
    <mergeCell ref="A34:D35"/>
    <mergeCell ref="A36:D36"/>
    <mergeCell ref="A37:D37"/>
    <mergeCell ref="A38:D38"/>
    <mergeCell ref="B16:D16"/>
    <mergeCell ref="B17:D17"/>
    <mergeCell ref="B18:D18"/>
    <mergeCell ref="B19:D19"/>
    <mergeCell ref="B25:D25"/>
    <mergeCell ref="B8:D8"/>
    <mergeCell ref="B6:D6"/>
    <mergeCell ref="A1:D1"/>
    <mergeCell ref="A2:D2"/>
    <mergeCell ref="C3:D3"/>
    <mergeCell ref="B4:D4"/>
    <mergeCell ref="B5:D5"/>
  </mergeCells>
  <pageMargins left="0.7" right="0.7" top="0.75" bottom="0.75" header="0.3" footer="0.3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H30"/>
  <sheetViews>
    <sheetView workbookViewId="0">
      <selection activeCell="D30" sqref="D30"/>
    </sheetView>
  </sheetViews>
  <sheetFormatPr baseColWidth="10" defaultRowHeight="12.75"/>
  <cols>
    <col min="1" max="1" width="10" customWidth="1"/>
    <col min="2" max="2" width="7.42578125" customWidth="1"/>
    <col min="3" max="3" width="6.42578125" customWidth="1"/>
    <col min="4" max="34" width="3.28515625" customWidth="1"/>
  </cols>
  <sheetData>
    <row r="1" spans="1:34">
      <c r="B1" s="303" t="s">
        <v>25</v>
      </c>
      <c r="C1" s="303"/>
      <c r="D1" s="374" t="s">
        <v>26</v>
      </c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</row>
    <row r="2" spans="1:34">
      <c r="A2" s="19" t="s">
        <v>27</v>
      </c>
      <c r="B2" s="375" t="s">
        <v>28</v>
      </c>
      <c r="C2" s="376"/>
      <c r="D2" s="19">
        <v>1</v>
      </c>
      <c r="E2" s="19">
        <v>2</v>
      </c>
      <c r="F2" s="19">
        <v>3</v>
      </c>
      <c r="G2" s="19">
        <v>4</v>
      </c>
      <c r="H2" s="19">
        <v>5</v>
      </c>
      <c r="I2" s="19">
        <v>6</v>
      </c>
      <c r="J2" s="19">
        <v>7</v>
      </c>
      <c r="K2" s="19">
        <v>8</v>
      </c>
      <c r="L2" s="19">
        <v>9</v>
      </c>
      <c r="M2" s="19">
        <v>10</v>
      </c>
      <c r="N2" s="19">
        <v>11</v>
      </c>
      <c r="O2" s="19">
        <v>12</v>
      </c>
      <c r="P2" s="19">
        <v>13</v>
      </c>
      <c r="Q2" s="19">
        <v>14</v>
      </c>
      <c r="R2" s="19">
        <v>15</v>
      </c>
      <c r="S2" s="19">
        <v>16</v>
      </c>
      <c r="T2" s="19">
        <v>17</v>
      </c>
      <c r="U2" s="19">
        <v>18</v>
      </c>
      <c r="V2" s="19">
        <v>19</v>
      </c>
      <c r="W2" s="19">
        <v>20</v>
      </c>
      <c r="X2" s="19">
        <v>21</v>
      </c>
      <c r="Y2" s="19">
        <v>22</v>
      </c>
      <c r="Z2" s="19">
        <v>23</v>
      </c>
      <c r="AA2" s="19">
        <v>24</v>
      </c>
      <c r="AB2" s="19">
        <v>25</v>
      </c>
      <c r="AC2" s="19">
        <v>26</v>
      </c>
      <c r="AD2" s="19">
        <v>27</v>
      </c>
      <c r="AE2" s="19">
        <v>28</v>
      </c>
      <c r="AF2" s="19">
        <v>29</v>
      </c>
      <c r="AG2" s="19">
        <v>30</v>
      </c>
      <c r="AH2" s="19">
        <v>31</v>
      </c>
    </row>
    <row r="3" spans="1:34">
      <c r="A3" s="19">
        <v>886</v>
      </c>
      <c r="B3" s="19" t="s">
        <v>29</v>
      </c>
      <c r="C3" s="19">
        <v>1969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 s="23" customFormat="1">
      <c r="A4" s="26">
        <v>888</v>
      </c>
      <c r="B4" s="26" t="s">
        <v>30</v>
      </c>
      <c r="C4" s="26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>
      <c r="A5" s="19">
        <v>1502</v>
      </c>
      <c r="B5" s="19" t="s">
        <v>29</v>
      </c>
      <c r="C5" s="19">
        <v>1961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3" customFormat="1">
      <c r="A6" s="26">
        <v>1917</v>
      </c>
      <c r="B6" s="26" t="s">
        <v>29</v>
      </c>
      <c r="C6" s="26">
        <v>1962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>
      <c r="A7" s="19">
        <v>1958</v>
      </c>
      <c r="B7" s="19" t="s">
        <v>31</v>
      </c>
      <c r="C7" s="19">
        <v>16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23" customFormat="1">
      <c r="A8" s="26">
        <v>1966</v>
      </c>
      <c r="B8" s="26" t="s">
        <v>29</v>
      </c>
      <c r="C8" s="26">
        <v>1966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>
      <c r="A9" s="19">
        <v>1967</v>
      </c>
      <c r="B9" s="19" t="s">
        <v>30</v>
      </c>
      <c r="C9" s="19">
        <v>12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s="23" customFormat="1">
      <c r="A10" s="26">
        <v>1968</v>
      </c>
      <c r="B10" s="26" t="s">
        <v>29</v>
      </c>
      <c r="C10" s="26">
        <v>1968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>
      <c r="A11" s="19">
        <v>1970</v>
      </c>
      <c r="B11" s="19" t="s">
        <v>29</v>
      </c>
      <c r="C11" s="19">
        <v>1970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s="23" customFormat="1">
      <c r="A12" s="26">
        <v>1971</v>
      </c>
      <c r="B12" s="26" t="s">
        <v>29</v>
      </c>
      <c r="C12" s="26">
        <v>1971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>
      <c r="A13" s="19">
        <v>1972</v>
      </c>
      <c r="B13" s="19" t="s">
        <v>29</v>
      </c>
      <c r="C13" s="19">
        <v>1972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s="23" customFormat="1">
      <c r="A14" s="26">
        <v>1973</v>
      </c>
      <c r="B14" s="26" t="s">
        <v>29</v>
      </c>
      <c r="C14" s="26">
        <v>1973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>
      <c r="A15" s="19">
        <v>1974</v>
      </c>
      <c r="B15" s="19" t="s">
        <v>31</v>
      </c>
      <c r="C15" s="19">
        <v>24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s="23" customFormat="1">
      <c r="A16" s="26">
        <v>1992</v>
      </c>
      <c r="B16" s="26" t="s">
        <v>29</v>
      </c>
      <c r="C16" s="26">
        <v>1963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spans="1:34">
      <c r="A17" s="19">
        <v>1994</v>
      </c>
      <c r="B17" s="19" t="s">
        <v>31</v>
      </c>
      <c r="C17" s="19">
        <v>23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s="23" customFormat="1">
      <c r="A18" s="26">
        <v>1996</v>
      </c>
      <c r="B18" s="26" t="s">
        <v>31</v>
      </c>
      <c r="C18" s="26">
        <v>20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1:34">
      <c r="A19" s="19">
        <v>2318</v>
      </c>
      <c r="B19" s="19" t="s">
        <v>29</v>
      </c>
      <c r="C19" s="19" t="s">
        <v>32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s="23" customFormat="1">
      <c r="A20" s="26">
        <v>2319</v>
      </c>
      <c r="B20" s="26" t="s">
        <v>31</v>
      </c>
      <c r="C20" s="26">
        <v>19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spans="1:34">
      <c r="A21" s="19">
        <v>2320</v>
      </c>
      <c r="B21" s="19" t="s">
        <v>29</v>
      </c>
      <c r="C21" s="19">
        <v>1964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s="23" customFormat="1">
      <c r="A22" s="26">
        <v>2424</v>
      </c>
      <c r="B22" s="26" t="s">
        <v>31</v>
      </c>
      <c r="C22" s="26">
        <v>27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1:34">
      <c r="A23" s="19">
        <v>2353</v>
      </c>
      <c r="B23" s="19" t="s">
        <v>31</v>
      </c>
      <c r="C23" s="19">
        <v>18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s="23" customFormat="1">
      <c r="A24" s="26">
        <v>2354</v>
      </c>
      <c r="B24" s="26" t="s">
        <v>30</v>
      </c>
      <c r="C24" s="26">
        <v>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>
      <c r="A25" s="19">
        <v>2357</v>
      </c>
      <c r="B25" s="19" t="s">
        <v>31</v>
      </c>
      <c r="C25" s="19">
        <v>25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s="23" customFormat="1">
      <c r="A26" s="26">
        <v>2370</v>
      </c>
      <c r="B26" s="26" t="s">
        <v>30</v>
      </c>
      <c r="C26" s="26">
        <v>15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1:34">
      <c r="A27" s="19">
        <v>2372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s="23" customFormat="1">
      <c r="A28" s="26">
        <v>2374</v>
      </c>
      <c r="B28" s="26" t="s">
        <v>31</v>
      </c>
      <c r="C28" s="26">
        <v>30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1:34">
      <c r="A29" s="19">
        <v>2376</v>
      </c>
      <c r="B29" s="19" t="s">
        <v>29</v>
      </c>
      <c r="C29" s="19">
        <v>1958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s="23" customForma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</sheetData>
  <mergeCells count="3">
    <mergeCell ref="D1:AH1"/>
    <mergeCell ref="B1:C1"/>
    <mergeCell ref="B2:C2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V121"/>
  <sheetViews>
    <sheetView workbookViewId="0">
      <selection activeCell="G2" sqref="G2:H2"/>
    </sheetView>
  </sheetViews>
  <sheetFormatPr baseColWidth="10" defaultRowHeight="12.75"/>
  <cols>
    <col min="1" max="1" width="2.7109375" customWidth="1"/>
    <col min="2" max="2" width="7" style="1" customWidth="1"/>
    <col min="3" max="3" width="16" style="1" customWidth="1"/>
    <col min="4" max="4" width="12.42578125" style="1" customWidth="1"/>
    <col min="5" max="5" width="3.7109375" customWidth="1"/>
    <col min="6" max="6" width="7.140625" style="1" customWidth="1"/>
    <col min="7" max="7" width="16.7109375" style="1" customWidth="1"/>
    <col min="8" max="8" width="12.7109375" style="1" customWidth="1"/>
    <col min="9" max="9" width="3.28515625" customWidth="1"/>
    <col min="14" max="14" width="14.42578125" customWidth="1"/>
    <col min="19" max="20" width="11.42578125" style="95"/>
  </cols>
  <sheetData>
    <row r="1" spans="1:22" ht="6" customHeight="1">
      <c r="A1" s="2"/>
      <c r="B1" s="3"/>
      <c r="C1" s="3"/>
      <c r="D1" s="3"/>
      <c r="E1" s="2"/>
      <c r="F1" s="3"/>
      <c r="G1" s="3"/>
      <c r="H1" s="3"/>
      <c r="I1" s="2"/>
    </row>
    <row r="2" spans="1:22" ht="15">
      <c r="A2" s="2"/>
      <c r="B2" s="177" t="s">
        <v>0</v>
      </c>
      <c r="C2" s="177"/>
      <c r="D2" s="177"/>
      <c r="E2" s="2"/>
      <c r="F2" s="3"/>
      <c r="G2" s="178" t="s">
        <v>4</v>
      </c>
      <c r="H2" s="178"/>
      <c r="I2" s="2"/>
    </row>
    <row r="3" spans="1:22" ht="15">
      <c r="A3" s="2"/>
      <c r="B3" s="3"/>
      <c r="C3" s="3"/>
      <c r="D3" s="3"/>
      <c r="E3" s="2"/>
      <c r="F3" s="3"/>
      <c r="G3" s="3"/>
      <c r="H3" s="3"/>
      <c r="I3" s="2"/>
      <c r="S3" s="179" t="s">
        <v>96</v>
      </c>
      <c r="T3" s="179"/>
    </row>
    <row r="4" spans="1:22" s="1" customFormat="1" ht="24.95" customHeight="1">
      <c r="A4" s="3"/>
      <c r="B4" s="5" t="s">
        <v>1</v>
      </c>
      <c r="C4" s="5" t="s">
        <v>2</v>
      </c>
      <c r="D4" s="5" t="s">
        <v>3</v>
      </c>
      <c r="E4" s="3"/>
      <c r="F4" s="5" t="s">
        <v>1</v>
      </c>
      <c r="G4" s="5" t="s">
        <v>2</v>
      </c>
      <c r="H4" s="5" t="s">
        <v>3</v>
      </c>
      <c r="I4" s="3"/>
      <c r="N4" s="97" t="s">
        <v>97</v>
      </c>
      <c r="O4" s="97" t="s">
        <v>98</v>
      </c>
      <c r="S4" s="96" t="str">
        <f>IF(T4="","",IFERROR(RANK(T4,$T$4:$T$55,1),""))</f>
        <v/>
      </c>
      <c r="T4" s="96" t="str">
        <f>IF(DARSENAS!B3="","",DARSENAS!B3)</f>
        <v>FURGONETA</v>
      </c>
      <c r="V4" s="62"/>
    </row>
    <row r="5" spans="1:22" s="1" customFormat="1" ht="24.95" customHeight="1">
      <c r="A5" s="94">
        <v>1</v>
      </c>
      <c r="B5" s="4">
        <f>IFERROR(VLOOKUP(A5,S:T,2,FALSE),"")</f>
        <v>886</v>
      </c>
      <c r="C5" s="4"/>
      <c r="D5" s="4"/>
      <c r="E5" s="94">
        <v>29</v>
      </c>
      <c r="F5" s="4">
        <f>IFERROR(VLOOKUP(E5,S:T,2,FALSE),"")</f>
        <v>3242</v>
      </c>
      <c r="G5" s="4"/>
      <c r="H5" s="4"/>
      <c r="I5" s="3"/>
      <c r="N5" s="97">
        <f>COUNT(T4:T55)</f>
        <v>48</v>
      </c>
      <c r="O5" s="97">
        <f>N5/2</f>
        <v>24</v>
      </c>
      <c r="S5" s="96">
        <f t="shared" ref="S5:S55" si="0">IF(T5="","",IFERROR(RANK(T5,$T$4:$T$55,1),""))</f>
        <v>5</v>
      </c>
      <c r="T5" s="96">
        <f>IF(DARSENAS!B4="","",DARSENAS!B4)</f>
        <v>1976</v>
      </c>
    </row>
    <row r="6" spans="1:22" s="1" customFormat="1" ht="24.95" customHeight="1">
      <c r="A6" s="94">
        <v>2</v>
      </c>
      <c r="B6" s="4">
        <f t="shared" ref="B6:B31" si="1">IFERROR(VLOOKUP(A6,S:T,2,FALSE),"")</f>
        <v>1502</v>
      </c>
      <c r="C6" s="4"/>
      <c r="D6" s="4"/>
      <c r="E6" s="94">
        <v>30</v>
      </c>
      <c r="F6" s="4">
        <f t="shared" ref="F6:F32" si="2">IFERROR(VLOOKUP(E6,S:T,2,FALSE),"")</f>
        <v>3244</v>
      </c>
      <c r="G6" s="4"/>
      <c r="H6" s="4"/>
      <c r="I6" s="3"/>
      <c r="S6" s="96">
        <f t="shared" si="0"/>
        <v>9</v>
      </c>
      <c r="T6" s="96">
        <f>IF(DARSENAS!B5="","",DARSENAS!B5)</f>
        <v>1986</v>
      </c>
    </row>
    <row r="7" spans="1:22" s="1" customFormat="1" ht="24.95" customHeight="1">
      <c r="A7" s="94">
        <v>3</v>
      </c>
      <c r="B7" s="4">
        <f t="shared" si="1"/>
        <v>1815</v>
      </c>
      <c r="C7" s="4"/>
      <c r="D7" s="4"/>
      <c r="E7" s="94">
        <v>31</v>
      </c>
      <c r="F7" s="4">
        <f t="shared" si="2"/>
        <v>3246</v>
      </c>
      <c r="G7" s="4"/>
      <c r="H7" s="4"/>
      <c r="I7" s="3"/>
      <c r="S7" s="96">
        <f t="shared" si="0"/>
        <v>28</v>
      </c>
      <c r="T7" s="96">
        <f>IF(DARSENAS!B6="","",DARSENAS!B6)</f>
        <v>3240</v>
      </c>
    </row>
    <row r="8" spans="1:22" s="1" customFormat="1" ht="24.95" customHeight="1">
      <c r="A8" s="94">
        <v>4</v>
      </c>
      <c r="B8" s="4">
        <f t="shared" si="1"/>
        <v>1817</v>
      </c>
      <c r="C8" s="4"/>
      <c r="D8" s="4"/>
      <c r="E8" s="94">
        <v>32</v>
      </c>
      <c r="F8" s="4">
        <f t="shared" si="2"/>
        <v>3248</v>
      </c>
      <c r="G8" s="4"/>
      <c r="H8" s="4"/>
      <c r="I8" s="3"/>
      <c r="S8" s="96">
        <f t="shared" si="0"/>
        <v>43</v>
      </c>
      <c r="T8" s="96">
        <f>IF(DARSENAS!B7="","",DARSENAS!B7)</f>
        <v>3566</v>
      </c>
    </row>
    <row r="9" spans="1:22" s="1" customFormat="1" ht="24.95" customHeight="1">
      <c r="A9" s="94">
        <v>5</v>
      </c>
      <c r="B9" s="4">
        <f t="shared" si="1"/>
        <v>1976</v>
      </c>
      <c r="C9" s="4"/>
      <c r="D9" s="4"/>
      <c r="E9" s="94">
        <v>33</v>
      </c>
      <c r="F9" s="4">
        <f t="shared" si="2"/>
        <v>3250</v>
      </c>
      <c r="G9" s="4"/>
      <c r="H9" s="4"/>
      <c r="I9" s="3"/>
      <c r="S9" s="96">
        <f t="shared" si="0"/>
        <v>44</v>
      </c>
      <c r="T9" s="96">
        <f>IF(DARSENAS!B8="","",DARSENAS!B8)</f>
        <v>3782</v>
      </c>
    </row>
    <row r="10" spans="1:22" s="1" customFormat="1" ht="24.95" customHeight="1">
      <c r="A10" s="94">
        <v>6</v>
      </c>
      <c r="B10" s="4">
        <f t="shared" si="1"/>
        <v>1978</v>
      </c>
      <c r="C10" s="4"/>
      <c r="D10" s="4"/>
      <c r="E10" s="94">
        <v>34</v>
      </c>
      <c r="F10" s="4">
        <f t="shared" si="2"/>
        <v>3277</v>
      </c>
      <c r="G10" s="4"/>
      <c r="H10" s="4"/>
      <c r="I10" s="3"/>
      <c r="S10" s="96">
        <f t="shared" si="0"/>
        <v>3</v>
      </c>
      <c r="T10" s="96">
        <f>IF(DARSENAS!B9="","",DARSENAS!B9)</f>
        <v>1815</v>
      </c>
    </row>
    <row r="11" spans="1:22" s="1" customFormat="1" ht="24.95" customHeight="1">
      <c r="A11" s="94">
        <v>7</v>
      </c>
      <c r="B11" s="4">
        <f t="shared" si="1"/>
        <v>1982</v>
      </c>
      <c r="C11" s="4"/>
      <c r="D11" s="4"/>
      <c r="E11" s="94">
        <v>35</v>
      </c>
      <c r="F11" s="4">
        <f t="shared" si="2"/>
        <v>3279</v>
      </c>
      <c r="G11" s="4"/>
      <c r="H11" s="4"/>
      <c r="I11" s="3"/>
      <c r="S11" s="96">
        <f t="shared" si="0"/>
        <v>4</v>
      </c>
      <c r="T11" s="96">
        <f>IF(DARSENAS!B10="","",DARSENAS!B10)</f>
        <v>1817</v>
      </c>
    </row>
    <row r="12" spans="1:22" s="1" customFormat="1" ht="24.95" customHeight="1">
      <c r="A12" s="94">
        <v>8</v>
      </c>
      <c r="B12" s="4">
        <f t="shared" si="1"/>
        <v>1984</v>
      </c>
      <c r="C12" s="4"/>
      <c r="D12" s="4"/>
      <c r="E12" s="94">
        <v>36</v>
      </c>
      <c r="F12" s="4">
        <f t="shared" si="2"/>
        <v>3281</v>
      </c>
      <c r="G12" s="4"/>
      <c r="H12" s="4"/>
      <c r="I12" s="3"/>
      <c r="S12" s="96">
        <f t="shared" si="0"/>
        <v>32</v>
      </c>
      <c r="T12" s="96">
        <f>IF(DARSENAS!B11="","",DARSENAS!B11)</f>
        <v>3248</v>
      </c>
    </row>
    <row r="13" spans="1:22" s="1" customFormat="1" ht="24.95" customHeight="1">
      <c r="A13" s="94">
        <v>9</v>
      </c>
      <c r="B13" s="4">
        <f t="shared" si="1"/>
        <v>1986</v>
      </c>
      <c r="C13" s="4"/>
      <c r="D13" s="4"/>
      <c r="E13" s="94">
        <v>37</v>
      </c>
      <c r="F13" s="4">
        <f t="shared" si="2"/>
        <v>3283</v>
      </c>
      <c r="G13" s="4"/>
      <c r="H13" s="4"/>
      <c r="I13" s="3"/>
      <c r="S13" s="96" t="str">
        <f t="shared" si="0"/>
        <v/>
      </c>
      <c r="T13" s="96" t="str">
        <f>IF(DARSENAS!B12="","",DARSENAS!B12)</f>
        <v/>
      </c>
    </row>
    <row r="14" spans="1:22" s="1" customFormat="1" ht="24.95" customHeight="1">
      <c r="A14" s="94">
        <v>10</v>
      </c>
      <c r="B14" s="4">
        <f t="shared" si="1"/>
        <v>1990</v>
      </c>
      <c r="C14" s="4"/>
      <c r="D14" s="4"/>
      <c r="E14" s="94">
        <v>38</v>
      </c>
      <c r="F14" s="4">
        <f t="shared" si="2"/>
        <v>3308</v>
      </c>
      <c r="G14" s="4"/>
      <c r="H14" s="4"/>
      <c r="I14" s="3"/>
      <c r="S14" s="96">
        <f t="shared" si="0"/>
        <v>35</v>
      </c>
      <c r="T14" s="96">
        <f>IF(DARSENAS!B13="","",DARSENAS!B13)</f>
        <v>3279</v>
      </c>
    </row>
    <row r="15" spans="1:22" s="1" customFormat="1" ht="24.95" customHeight="1">
      <c r="A15" s="94">
        <v>11</v>
      </c>
      <c r="B15" s="4">
        <f t="shared" si="1"/>
        <v>1992</v>
      </c>
      <c r="C15" s="4"/>
      <c r="D15" s="4"/>
      <c r="E15" s="94">
        <v>39</v>
      </c>
      <c r="F15" s="4">
        <f t="shared" si="2"/>
        <v>3310</v>
      </c>
      <c r="G15" s="4"/>
      <c r="H15" s="4"/>
      <c r="I15" s="3"/>
      <c r="S15" s="96">
        <f t="shared" si="0"/>
        <v>36</v>
      </c>
      <c r="T15" s="96">
        <f>IF(DARSENAS!B14="","",DARSENAS!B14)</f>
        <v>3281</v>
      </c>
    </row>
    <row r="16" spans="1:22" s="1" customFormat="1" ht="24.95" customHeight="1">
      <c r="A16" s="94">
        <v>12</v>
      </c>
      <c r="B16" s="4">
        <f t="shared" si="1"/>
        <v>1994</v>
      </c>
      <c r="C16" s="4"/>
      <c r="D16" s="4"/>
      <c r="E16" s="94">
        <v>40</v>
      </c>
      <c r="F16" s="4">
        <f t="shared" si="2"/>
        <v>3312</v>
      </c>
      <c r="G16" s="4"/>
      <c r="H16" s="4"/>
      <c r="I16" s="3"/>
      <c r="S16" s="96">
        <f t="shared" si="0"/>
        <v>45</v>
      </c>
      <c r="T16" s="96">
        <f>IF(DARSENAS!B15="","",DARSENAS!B15)</f>
        <v>3784</v>
      </c>
    </row>
    <row r="17" spans="1:20" s="1" customFormat="1" ht="24.95" customHeight="1">
      <c r="A17" s="94">
        <v>13</v>
      </c>
      <c r="B17" s="4">
        <f t="shared" si="1"/>
        <v>1996</v>
      </c>
      <c r="C17" s="4"/>
      <c r="D17" s="4"/>
      <c r="E17" s="94">
        <v>41</v>
      </c>
      <c r="F17" s="4">
        <f t="shared" si="2"/>
        <v>3554</v>
      </c>
      <c r="G17" s="4"/>
      <c r="H17" s="4"/>
      <c r="I17" s="3"/>
      <c r="S17" s="96">
        <f t="shared" si="0"/>
        <v>42</v>
      </c>
      <c r="T17" s="96">
        <f>IF(DARSENAS!B16="","",DARSENAS!B16)</f>
        <v>3564</v>
      </c>
    </row>
    <row r="18" spans="1:20" s="1" customFormat="1" ht="24.95" customHeight="1">
      <c r="A18" s="94">
        <v>14</v>
      </c>
      <c r="B18" s="4">
        <f t="shared" si="1"/>
        <v>2332</v>
      </c>
      <c r="C18" s="4"/>
      <c r="D18" s="4"/>
      <c r="E18" s="94">
        <v>42</v>
      </c>
      <c r="F18" s="4">
        <f t="shared" si="2"/>
        <v>3564</v>
      </c>
      <c r="G18" s="4"/>
      <c r="H18" s="4"/>
      <c r="I18" s="3"/>
      <c r="S18" s="96">
        <f t="shared" si="0"/>
        <v>37</v>
      </c>
      <c r="T18" s="96">
        <f>IF(DARSENAS!B17="","",DARSENAS!B17)</f>
        <v>3283</v>
      </c>
    </row>
    <row r="19" spans="1:20" s="1" customFormat="1" ht="24.95" customHeight="1">
      <c r="A19" s="94">
        <v>15</v>
      </c>
      <c r="B19" s="4">
        <f t="shared" si="1"/>
        <v>2353</v>
      </c>
      <c r="C19" s="4"/>
      <c r="D19" s="4"/>
      <c r="E19" s="94">
        <v>43</v>
      </c>
      <c r="F19" s="4">
        <f t="shared" si="2"/>
        <v>3566</v>
      </c>
      <c r="G19" s="4"/>
      <c r="H19" s="4"/>
      <c r="I19" s="3"/>
      <c r="S19" s="96" t="str">
        <f t="shared" si="0"/>
        <v/>
      </c>
      <c r="T19" s="96" t="str">
        <f>IF(DARSENAS!B18="","",DARSENAS!B18)</f>
        <v/>
      </c>
    </row>
    <row r="20" spans="1:20" s="1" customFormat="1" ht="24.95" customHeight="1">
      <c r="A20" s="94">
        <v>16</v>
      </c>
      <c r="B20" s="4">
        <f t="shared" si="1"/>
        <v>2368</v>
      </c>
      <c r="C20" s="4"/>
      <c r="D20" s="4"/>
      <c r="E20" s="94">
        <v>44</v>
      </c>
      <c r="F20" s="4">
        <f t="shared" si="2"/>
        <v>3782</v>
      </c>
      <c r="G20" s="4"/>
      <c r="H20" s="4"/>
      <c r="I20" s="3"/>
      <c r="S20" s="96" t="str">
        <f t="shared" si="0"/>
        <v/>
      </c>
      <c r="T20" s="96" t="str">
        <f>IF(DARSENAS!B19="","",DARSENAS!B19)</f>
        <v/>
      </c>
    </row>
    <row r="21" spans="1:20" s="1" customFormat="1" ht="24.95" customHeight="1">
      <c r="A21" s="94">
        <v>17</v>
      </c>
      <c r="B21" s="4">
        <f t="shared" si="1"/>
        <v>2370</v>
      </c>
      <c r="C21" s="4"/>
      <c r="D21" s="4"/>
      <c r="E21" s="94">
        <v>45</v>
      </c>
      <c r="F21" s="4">
        <f t="shared" si="2"/>
        <v>3784</v>
      </c>
      <c r="G21" s="4"/>
      <c r="H21" s="4"/>
      <c r="I21" s="3"/>
      <c r="S21" s="96">
        <f t="shared" si="0"/>
        <v>11</v>
      </c>
      <c r="T21" s="96">
        <f>IF(DARSENAS!E19="","",DARSENAS!E19)</f>
        <v>1992</v>
      </c>
    </row>
    <row r="22" spans="1:20" s="1" customFormat="1" ht="24.95" customHeight="1">
      <c r="A22" s="94">
        <v>18</v>
      </c>
      <c r="B22" s="4">
        <f t="shared" si="1"/>
        <v>2374</v>
      </c>
      <c r="C22" s="4"/>
      <c r="D22" s="4"/>
      <c r="E22" s="94">
        <v>46</v>
      </c>
      <c r="F22" s="4">
        <f t="shared" si="2"/>
        <v>3850</v>
      </c>
      <c r="G22" s="4"/>
      <c r="H22" s="4"/>
      <c r="I22" s="3"/>
      <c r="S22" s="96">
        <f t="shared" si="0"/>
        <v>26</v>
      </c>
      <c r="T22" s="96">
        <f>IF(DARSENAS!E18="","",DARSENAS!E18)</f>
        <v>3236</v>
      </c>
    </row>
    <row r="23" spans="1:20" s="1" customFormat="1" ht="24.95" customHeight="1">
      <c r="A23" s="94">
        <v>19</v>
      </c>
      <c r="B23" s="4">
        <f t="shared" si="1"/>
        <v>2398</v>
      </c>
      <c r="C23" s="4"/>
      <c r="D23" s="4"/>
      <c r="E23" s="94">
        <v>47</v>
      </c>
      <c r="F23" s="4">
        <f t="shared" si="2"/>
        <v>3860</v>
      </c>
      <c r="G23" s="4"/>
      <c r="H23" s="4"/>
      <c r="I23" s="3"/>
      <c r="S23" s="96">
        <f t="shared" si="0"/>
        <v>29</v>
      </c>
      <c r="T23" s="96">
        <f>IF(DARSENAS!E17="","",DARSENAS!E17)</f>
        <v>3242</v>
      </c>
    </row>
    <row r="24" spans="1:20" s="1" customFormat="1" ht="24.95" customHeight="1">
      <c r="A24" s="94">
        <v>20</v>
      </c>
      <c r="B24" s="4">
        <f t="shared" si="1"/>
        <v>2400</v>
      </c>
      <c r="C24" s="4"/>
      <c r="D24" s="4"/>
      <c r="E24" s="94">
        <v>48</v>
      </c>
      <c r="F24" s="4">
        <f t="shared" si="2"/>
        <v>3862</v>
      </c>
      <c r="G24" s="4"/>
      <c r="H24" s="4"/>
      <c r="I24" s="3"/>
      <c r="S24" s="96">
        <f t="shared" si="0"/>
        <v>2</v>
      </c>
      <c r="T24" s="96">
        <f>IF(DARSENAS!E16="","",DARSENAS!E16)</f>
        <v>1502</v>
      </c>
    </row>
    <row r="25" spans="1:20" s="1" customFormat="1" ht="24.95" customHeight="1">
      <c r="A25" s="94">
        <v>21</v>
      </c>
      <c r="B25" s="4">
        <f t="shared" si="1"/>
        <v>2424</v>
      </c>
      <c r="C25" s="4"/>
      <c r="D25" s="4"/>
      <c r="E25" s="94">
        <v>49</v>
      </c>
      <c r="F25" s="4" t="str">
        <f t="shared" si="2"/>
        <v/>
      </c>
      <c r="G25" s="4"/>
      <c r="H25" s="4"/>
      <c r="I25" s="3"/>
      <c r="S25" s="96">
        <f t="shared" si="0"/>
        <v>15</v>
      </c>
      <c r="T25" s="96">
        <f>IF(DARSENAS!E15="","",DARSENAS!E15)</f>
        <v>2353</v>
      </c>
    </row>
    <row r="26" spans="1:20" s="1" customFormat="1" ht="24.95" customHeight="1">
      <c r="A26" s="94">
        <v>22</v>
      </c>
      <c r="B26" s="4">
        <f t="shared" si="1"/>
        <v>2649</v>
      </c>
      <c r="C26" s="4"/>
      <c r="D26" s="4"/>
      <c r="E26" s="94">
        <v>50</v>
      </c>
      <c r="F26" s="4" t="str">
        <f t="shared" si="2"/>
        <v/>
      </c>
      <c r="G26" s="4"/>
      <c r="H26" s="4"/>
      <c r="I26" s="3"/>
      <c r="S26" s="96">
        <f t="shared" si="0"/>
        <v>38</v>
      </c>
      <c r="T26" s="96">
        <f>IF(DARSENAS!E14="","",DARSENAS!E14)</f>
        <v>3308</v>
      </c>
    </row>
    <row r="27" spans="1:20" s="1" customFormat="1" ht="24.95" customHeight="1">
      <c r="A27" s="94">
        <v>23</v>
      </c>
      <c r="B27" s="4">
        <f t="shared" si="1"/>
        <v>2736</v>
      </c>
      <c r="C27" s="4"/>
      <c r="D27" s="4"/>
      <c r="E27" s="94">
        <v>51</v>
      </c>
      <c r="F27" s="4" t="str">
        <f t="shared" si="2"/>
        <v/>
      </c>
      <c r="G27" s="4"/>
      <c r="H27" s="4"/>
      <c r="I27" s="3"/>
      <c r="S27" s="96">
        <f t="shared" si="0"/>
        <v>13</v>
      </c>
      <c r="T27" s="96">
        <f>IF(DARSENAS!E13="","",DARSENAS!E13)</f>
        <v>1996</v>
      </c>
    </row>
    <row r="28" spans="1:20" s="1" customFormat="1" ht="24.95" customHeight="1">
      <c r="A28" s="94">
        <v>24</v>
      </c>
      <c r="B28" s="4">
        <f t="shared" si="1"/>
        <v>3168</v>
      </c>
      <c r="C28" s="4"/>
      <c r="D28" s="4"/>
      <c r="E28" s="94">
        <v>52</v>
      </c>
      <c r="F28" s="4" t="str">
        <f t="shared" si="2"/>
        <v/>
      </c>
      <c r="G28" s="4"/>
      <c r="H28" s="4"/>
      <c r="I28" s="3"/>
      <c r="S28" s="96">
        <f t="shared" si="0"/>
        <v>6</v>
      </c>
      <c r="T28" s="96">
        <f>IF(DARSENAS!E12="","",DARSENAS!E12)</f>
        <v>1978</v>
      </c>
    </row>
    <row r="29" spans="1:20" s="1" customFormat="1" ht="24.95" customHeight="1">
      <c r="A29" s="94">
        <v>25</v>
      </c>
      <c r="B29" s="4">
        <f t="shared" si="1"/>
        <v>3234</v>
      </c>
      <c r="C29" s="4"/>
      <c r="D29" s="4"/>
      <c r="E29" s="94">
        <v>53</v>
      </c>
      <c r="F29" s="4" t="str">
        <f t="shared" si="2"/>
        <v/>
      </c>
      <c r="G29" s="4"/>
      <c r="H29" s="4"/>
      <c r="I29" s="3"/>
      <c r="S29" s="96">
        <f t="shared" si="0"/>
        <v>47</v>
      </c>
      <c r="T29" s="96">
        <f>IF(DARSENAS!E11="","",DARSENAS!E11)</f>
        <v>3860</v>
      </c>
    </row>
    <row r="30" spans="1:20" s="1" customFormat="1" ht="24.95" customHeight="1">
      <c r="A30" s="94">
        <v>26</v>
      </c>
      <c r="B30" s="4">
        <f t="shared" si="1"/>
        <v>3236</v>
      </c>
      <c r="C30" s="4"/>
      <c r="D30" s="4"/>
      <c r="E30" s="94">
        <v>54</v>
      </c>
      <c r="F30" s="4" t="str">
        <f t="shared" si="2"/>
        <v/>
      </c>
      <c r="G30" s="4"/>
      <c r="H30" s="4"/>
      <c r="I30" s="3"/>
      <c r="S30" s="96">
        <f t="shared" si="0"/>
        <v>12</v>
      </c>
      <c r="T30" s="96">
        <f>IF(DARSENAS!E10="","",DARSENAS!E10)</f>
        <v>1994</v>
      </c>
    </row>
    <row r="31" spans="1:20" ht="24.75" customHeight="1">
      <c r="A31" s="94">
        <v>27</v>
      </c>
      <c r="B31" s="4">
        <f t="shared" si="1"/>
        <v>3238</v>
      </c>
      <c r="C31" s="4"/>
      <c r="D31" s="4"/>
      <c r="E31" s="94">
        <v>55</v>
      </c>
      <c r="F31" s="4" t="str">
        <f t="shared" si="2"/>
        <v/>
      </c>
      <c r="G31" s="4"/>
      <c r="H31" s="4"/>
      <c r="I31" s="2"/>
      <c r="L31" s="1"/>
      <c r="S31" s="96">
        <f t="shared" si="0"/>
        <v>10</v>
      </c>
      <c r="T31" s="96">
        <f>IF(DARSENAS!E9="","",DARSENAS!E9)</f>
        <v>1990</v>
      </c>
    </row>
    <row r="32" spans="1:20" ht="24.75" customHeight="1">
      <c r="A32" s="94">
        <v>28</v>
      </c>
      <c r="B32" s="4">
        <f>IFERROR(VLOOKUP(A32,S:T,2,FALSE),"")</f>
        <v>3240</v>
      </c>
      <c r="C32" s="4"/>
      <c r="D32" s="4"/>
      <c r="E32" s="94">
        <v>56</v>
      </c>
      <c r="F32" s="4" t="str">
        <f t="shared" si="2"/>
        <v/>
      </c>
      <c r="G32" s="4"/>
      <c r="H32" s="4"/>
      <c r="I32" s="2"/>
      <c r="S32" s="96">
        <f t="shared" si="0"/>
        <v>48</v>
      </c>
      <c r="T32" s="96">
        <f>IF(DARSENAS!E8="","",DARSENAS!E8)</f>
        <v>3862</v>
      </c>
    </row>
    <row r="33" spans="1:20" ht="6" customHeight="1">
      <c r="A33" s="2"/>
      <c r="B33" s="3"/>
      <c r="C33" s="3"/>
      <c r="D33" s="3"/>
      <c r="E33" s="2"/>
      <c r="F33" s="3"/>
      <c r="G33" s="3"/>
      <c r="H33" s="3"/>
      <c r="I33" s="2"/>
      <c r="S33" s="96">
        <f t="shared" si="0"/>
        <v>14</v>
      </c>
      <c r="T33" s="96">
        <f>IF(DARSENAS!E7="","",DARSENAS!E7)</f>
        <v>2332</v>
      </c>
    </row>
    <row r="34" spans="1:20" ht="15">
      <c r="A34" s="2"/>
      <c r="B34" s="3"/>
      <c r="C34" s="3"/>
      <c r="D34" s="3"/>
      <c r="E34" s="2"/>
      <c r="F34" s="3"/>
      <c r="G34" s="3"/>
      <c r="H34" s="3"/>
      <c r="I34" s="2"/>
      <c r="S34" s="96">
        <f t="shared" si="0"/>
        <v>21</v>
      </c>
      <c r="T34" s="96">
        <f>IF(DARSENAS!E6="","",DARSENAS!E6)</f>
        <v>2424</v>
      </c>
    </row>
    <row r="35" spans="1:20" ht="15">
      <c r="A35" s="2"/>
      <c r="B35" s="3"/>
      <c r="C35" s="3"/>
      <c r="D35" s="3"/>
      <c r="E35" s="2"/>
      <c r="F35" s="3"/>
      <c r="G35" s="3"/>
      <c r="H35" s="3"/>
      <c r="I35" s="2"/>
      <c r="S35" s="96">
        <f t="shared" si="0"/>
        <v>39</v>
      </c>
      <c r="T35" s="96">
        <f>IF(DARSENAS!E5="","",DARSENAS!E5)</f>
        <v>3310</v>
      </c>
    </row>
    <row r="36" spans="1:20" ht="15">
      <c r="A36" s="2"/>
      <c r="B36" s="3"/>
      <c r="C36" s="3"/>
      <c r="D36" s="3"/>
      <c r="E36" s="2"/>
      <c r="F36" s="3"/>
      <c r="G36" s="3"/>
      <c r="H36" s="3"/>
      <c r="I36" s="2"/>
      <c r="S36" s="96">
        <f t="shared" si="0"/>
        <v>27</v>
      </c>
      <c r="T36" s="96">
        <f>IF(DARSENAS!E4="","",DARSENAS!E4)</f>
        <v>3238</v>
      </c>
    </row>
    <row r="37" spans="1:20" ht="15">
      <c r="A37" s="2"/>
      <c r="B37" s="3"/>
      <c r="C37" s="3"/>
      <c r="D37" s="3"/>
      <c r="E37" s="2"/>
      <c r="F37" s="3"/>
      <c r="G37" s="3"/>
      <c r="H37" s="3"/>
      <c r="I37" s="2"/>
      <c r="S37" s="96">
        <f t="shared" si="0"/>
        <v>18</v>
      </c>
      <c r="T37" s="96">
        <f>IF(DARSENAS!E3="","",DARSENAS!E3)</f>
        <v>2374</v>
      </c>
    </row>
    <row r="38" spans="1:20" ht="15">
      <c r="A38" s="2"/>
      <c r="B38" s="3"/>
      <c r="C38" s="3"/>
      <c r="D38" s="3"/>
      <c r="E38" s="2"/>
      <c r="F38" s="3"/>
      <c r="G38" s="3"/>
      <c r="H38" s="3"/>
      <c r="I38" s="2"/>
      <c r="S38" s="96">
        <f t="shared" si="0"/>
        <v>31</v>
      </c>
      <c r="T38" s="96">
        <f>IF(DARSENAS!G3="","",DARSENAS!G3)</f>
        <v>3246</v>
      </c>
    </row>
    <row r="39" spans="1:20">
      <c r="S39" s="96">
        <f t="shared" si="0"/>
        <v>20</v>
      </c>
      <c r="T39" s="96">
        <f>IF(DARSENAS!G4="","",DARSENAS!G4)</f>
        <v>2400</v>
      </c>
    </row>
    <row r="40" spans="1:20">
      <c r="S40" s="96">
        <f t="shared" si="0"/>
        <v>34</v>
      </c>
      <c r="T40" s="96">
        <f>IF(DARSENAS!G5="","",DARSENAS!G5)</f>
        <v>3277</v>
      </c>
    </row>
    <row r="41" spans="1:20">
      <c r="S41" s="96">
        <f t="shared" si="0"/>
        <v>1</v>
      </c>
      <c r="T41" s="96">
        <f>IF(DARSENAS!G6="","",DARSENAS!G6)</f>
        <v>886</v>
      </c>
    </row>
    <row r="42" spans="1:20">
      <c r="S42" s="96">
        <f t="shared" si="0"/>
        <v>24</v>
      </c>
      <c r="T42" s="96">
        <f>IF(DARSENAS!G7="","",DARSENAS!G7)</f>
        <v>3168</v>
      </c>
    </row>
    <row r="43" spans="1:20">
      <c r="S43" s="96">
        <f t="shared" si="0"/>
        <v>16</v>
      </c>
      <c r="T43" s="96">
        <f>IF(DARSENAS!G8="","",DARSENAS!G8)</f>
        <v>2368</v>
      </c>
    </row>
    <row r="44" spans="1:20">
      <c r="S44" s="96">
        <f t="shared" si="0"/>
        <v>8</v>
      </c>
      <c r="T44" s="96">
        <f>IF(DARSENAS!G9="","",DARSENAS!G9)</f>
        <v>1984</v>
      </c>
    </row>
    <row r="45" spans="1:20">
      <c r="S45" s="96">
        <f t="shared" si="0"/>
        <v>41</v>
      </c>
      <c r="T45" s="96">
        <f>IF(DARSENAS!G10="","",DARSENAS!G10)</f>
        <v>3554</v>
      </c>
    </row>
    <row r="46" spans="1:20">
      <c r="S46" s="96">
        <f t="shared" si="0"/>
        <v>17</v>
      </c>
      <c r="T46" s="96">
        <f>IF(DARSENAS!G11="","",DARSENAS!G11)</f>
        <v>2370</v>
      </c>
    </row>
    <row r="47" spans="1:20">
      <c r="S47" s="96">
        <f t="shared" si="0"/>
        <v>40</v>
      </c>
      <c r="T47" s="96">
        <f>IF(DARSENAS!G12="","",DARSENAS!G12)</f>
        <v>3312</v>
      </c>
    </row>
    <row r="48" spans="1:20">
      <c r="S48" s="96">
        <f t="shared" si="0"/>
        <v>7</v>
      </c>
      <c r="T48" s="96">
        <f>IF(DARSENAS!G13="","",DARSENAS!G13)</f>
        <v>1982</v>
      </c>
    </row>
    <row r="49" spans="19:20">
      <c r="S49" s="96">
        <f t="shared" si="0"/>
        <v>46</v>
      </c>
      <c r="T49" s="96">
        <f>IF(DARSENAS!G14="","",DARSENAS!G14)</f>
        <v>3850</v>
      </c>
    </row>
    <row r="50" spans="19:20">
      <c r="S50" s="96">
        <f t="shared" si="0"/>
        <v>25</v>
      </c>
      <c r="T50" s="96">
        <f>IF(DARSENAS!G15="","",DARSENAS!G15)</f>
        <v>3234</v>
      </c>
    </row>
    <row r="51" spans="19:20">
      <c r="S51" s="96">
        <f t="shared" si="0"/>
        <v>33</v>
      </c>
      <c r="T51" s="96">
        <f>IF(DARSENAS!G16="","",DARSENAS!G16)</f>
        <v>3250</v>
      </c>
    </row>
    <row r="52" spans="19:20">
      <c r="S52" s="96">
        <f t="shared" si="0"/>
        <v>30</v>
      </c>
      <c r="T52" s="96">
        <f>IF(DARSENAS!G17="","",DARSENAS!G17)</f>
        <v>3244</v>
      </c>
    </row>
    <row r="53" spans="19:20">
      <c r="S53" s="96">
        <f t="shared" si="0"/>
        <v>23</v>
      </c>
      <c r="T53" s="96">
        <f>IF(DARSENAS!G18="","",DARSENAS!G18)</f>
        <v>2736</v>
      </c>
    </row>
    <row r="54" spans="19:20">
      <c r="S54" s="96">
        <f t="shared" si="0"/>
        <v>19</v>
      </c>
      <c r="T54" s="96">
        <f>IF(DARSENAS!G19="","",DARSENAS!G19)</f>
        <v>2398</v>
      </c>
    </row>
    <row r="55" spans="19:20">
      <c r="S55" s="96">
        <f t="shared" si="0"/>
        <v>22</v>
      </c>
      <c r="T55" s="96">
        <f>IF(DARSENAS!G20="","",DARSENAS!G20)</f>
        <v>2649</v>
      </c>
    </row>
    <row r="56" spans="19:20">
      <c r="T56" s="96"/>
    </row>
    <row r="57" spans="19:20">
      <c r="T57" s="96"/>
    </row>
    <row r="60" spans="19:20">
      <c r="S60"/>
      <c r="T60"/>
    </row>
    <row r="61" spans="19:20">
      <c r="S61"/>
      <c r="T61"/>
    </row>
    <row r="62" spans="19:20">
      <c r="S62"/>
      <c r="T62"/>
    </row>
    <row r="63" spans="19:20">
      <c r="S63"/>
      <c r="T63"/>
    </row>
    <row r="64" spans="19:20">
      <c r="S64"/>
      <c r="T64"/>
    </row>
    <row r="65" spans="19:20">
      <c r="S65"/>
      <c r="T65"/>
    </row>
    <row r="66" spans="19:20">
      <c r="S66"/>
      <c r="T66"/>
    </row>
    <row r="67" spans="19:20">
      <c r="S67"/>
      <c r="T67"/>
    </row>
    <row r="68" spans="19:20">
      <c r="S68"/>
      <c r="T68"/>
    </row>
    <row r="69" spans="19:20">
      <c r="S69"/>
      <c r="T69"/>
    </row>
    <row r="70" spans="19:20">
      <c r="S70"/>
      <c r="T70"/>
    </row>
    <row r="71" spans="19:20">
      <c r="S71"/>
      <c r="T71"/>
    </row>
    <row r="72" spans="19:20">
      <c r="S72"/>
      <c r="T72"/>
    </row>
    <row r="73" spans="19:20">
      <c r="S73"/>
      <c r="T73"/>
    </row>
    <row r="74" spans="19:20">
      <c r="S74"/>
      <c r="T74"/>
    </row>
    <row r="75" spans="19:20">
      <c r="S75"/>
      <c r="T75"/>
    </row>
    <row r="76" spans="19:20">
      <c r="S76"/>
      <c r="T76"/>
    </row>
    <row r="77" spans="19:20">
      <c r="S77"/>
      <c r="T77"/>
    </row>
    <row r="78" spans="19:20">
      <c r="S78"/>
      <c r="T78"/>
    </row>
    <row r="79" spans="19:20">
      <c r="S79"/>
      <c r="T79"/>
    </row>
    <row r="80" spans="19:20">
      <c r="S80"/>
      <c r="T80"/>
    </row>
    <row r="81" spans="19:20">
      <c r="S81"/>
      <c r="T81"/>
    </row>
    <row r="82" spans="19:20">
      <c r="S82"/>
      <c r="T82"/>
    </row>
    <row r="83" spans="19:20">
      <c r="S83"/>
      <c r="T83"/>
    </row>
    <row r="84" spans="19:20">
      <c r="S84"/>
      <c r="T84"/>
    </row>
    <row r="85" spans="19:20">
      <c r="S85"/>
      <c r="T85"/>
    </row>
    <row r="86" spans="19:20">
      <c r="S86"/>
      <c r="T86"/>
    </row>
    <row r="87" spans="19:20">
      <c r="S87"/>
      <c r="T87"/>
    </row>
    <row r="88" spans="19:20">
      <c r="S88"/>
      <c r="T88"/>
    </row>
    <row r="89" spans="19:20">
      <c r="S89"/>
      <c r="T89"/>
    </row>
    <row r="90" spans="19:20">
      <c r="S90"/>
      <c r="T90"/>
    </row>
    <row r="91" spans="19:20">
      <c r="S91"/>
      <c r="T91"/>
    </row>
    <row r="92" spans="19:20">
      <c r="S92"/>
      <c r="T92"/>
    </row>
    <row r="93" spans="19:20">
      <c r="S93"/>
      <c r="T93"/>
    </row>
    <row r="94" spans="19:20">
      <c r="S94"/>
      <c r="T94"/>
    </row>
    <row r="95" spans="19:20">
      <c r="S95"/>
      <c r="T95"/>
    </row>
    <row r="96" spans="19:20">
      <c r="S96"/>
      <c r="T96"/>
    </row>
    <row r="97" spans="19:20">
      <c r="S97"/>
      <c r="T97"/>
    </row>
    <row r="98" spans="19:20">
      <c r="S98"/>
      <c r="T98"/>
    </row>
    <row r="99" spans="19:20">
      <c r="S99"/>
      <c r="T99"/>
    </row>
    <row r="100" spans="19:20">
      <c r="S100"/>
      <c r="T100"/>
    </row>
    <row r="101" spans="19:20">
      <c r="S101"/>
      <c r="T101"/>
    </row>
    <row r="102" spans="19:20">
      <c r="S102"/>
      <c r="T102"/>
    </row>
    <row r="103" spans="19:20">
      <c r="S103"/>
      <c r="T103"/>
    </row>
    <row r="104" spans="19:20">
      <c r="S104"/>
      <c r="T104"/>
    </row>
    <row r="105" spans="19:20">
      <c r="S105"/>
      <c r="T105"/>
    </row>
    <row r="106" spans="19:20">
      <c r="S106"/>
      <c r="T106"/>
    </row>
    <row r="107" spans="19:20">
      <c r="S107"/>
      <c r="T107"/>
    </row>
    <row r="108" spans="19:20">
      <c r="S108"/>
      <c r="T108"/>
    </row>
    <row r="109" spans="19:20">
      <c r="S109"/>
      <c r="T109"/>
    </row>
    <row r="110" spans="19:20">
      <c r="S110"/>
      <c r="T110"/>
    </row>
    <row r="111" spans="19:20">
      <c r="S111"/>
      <c r="T111"/>
    </row>
    <row r="112" spans="19:20">
      <c r="S112"/>
      <c r="T112"/>
    </row>
    <row r="113" spans="19:20">
      <c r="S113"/>
      <c r="T113"/>
    </row>
    <row r="114" spans="19:20">
      <c r="S114"/>
      <c r="T114"/>
    </row>
    <row r="115" spans="19:20">
      <c r="S115"/>
      <c r="T115"/>
    </row>
    <row r="116" spans="19:20">
      <c r="S116"/>
      <c r="T116"/>
    </row>
    <row r="117" spans="19:20">
      <c r="S117"/>
      <c r="T117"/>
    </row>
    <row r="118" spans="19:20">
      <c r="S118"/>
      <c r="T118"/>
    </row>
    <row r="119" spans="19:20">
      <c r="S119"/>
      <c r="T119"/>
    </row>
    <row r="120" spans="19:20">
      <c r="S120"/>
      <c r="T120"/>
    </row>
    <row r="121" spans="19:20">
      <c r="S121"/>
      <c r="T121"/>
    </row>
  </sheetData>
  <sheetProtection password="A667" sheet="1" objects="1" scenarios="1" selectLockedCells="1"/>
  <sortState ref="F5:F32">
    <sortCondition ref="F5"/>
  </sortState>
  <mergeCells count="3">
    <mergeCell ref="B2:D2"/>
    <mergeCell ref="G2:H2"/>
    <mergeCell ref="S3:T3"/>
  </mergeCells>
  <phoneticPr fontId="2" type="noConversion"/>
  <pageMargins left="0.75" right="0.75" top="1" bottom="1" header="0" footer="0"/>
  <pageSetup paperSize="9" scale="93" orientation="portrait" copies="2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7"/>
  <sheetViews>
    <sheetView workbookViewId="0">
      <selection activeCell="B39" sqref="B39"/>
    </sheetView>
  </sheetViews>
  <sheetFormatPr baseColWidth="10" defaultRowHeight="12.75"/>
  <cols>
    <col min="1" max="1" width="10" customWidth="1"/>
    <col min="2" max="2" width="7.42578125" customWidth="1"/>
    <col min="3" max="3" width="6.42578125" customWidth="1"/>
    <col min="4" max="34" width="3.28515625" customWidth="1"/>
  </cols>
  <sheetData>
    <row r="1" spans="1:34">
      <c r="B1" s="303" t="s">
        <v>25</v>
      </c>
      <c r="C1" s="303"/>
      <c r="D1" s="374" t="s">
        <v>49</v>
      </c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</row>
    <row r="2" spans="1:34">
      <c r="A2" s="19" t="s">
        <v>27</v>
      </c>
      <c r="B2" s="375" t="s">
        <v>28</v>
      </c>
      <c r="C2" s="376"/>
      <c r="D2" s="19">
        <v>1</v>
      </c>
      <c r="E2" s="19">
        <v>2</v>
      </c>
      <c r="F2" s="19">
        <v>3</v>
      </c>
      <c r="G2" s="19">
        <v>4</v>
      </c>
      <c r="H2" s="19">
        <v>5</v>
      </c>
      <c r="I2" s="19">
        <v>6</v>
      </c>
      <c r="J2" s="19">
        <v>7</v>
      </c>
      <c r="K2" s="19">
        <v>8</v>
      </c>
      <c r="L2" s="19">
        <v>9</v>
      </c>
      <c r="M2" s="19">
        <v>10</v>
      </c>
      <c r="N2" s="19">
        <v>11</v>
      </c>
      <c r="O2" s="19">
        <v>12</v>
      </c>
      <c r="P2" s="19">
        <v>13</v>
      </c>
      <c r="Q2" s="19">
        <v>14</v>
      </c>
      <c r="R2" s="19">
        <v>15</v>
      </c>
      <c r="S2" s="19">
        <v>16</v>
      </c>
      <c r="T2" s="19">
        <v>17</v>
      </c>
      <c r="U2" s="19">
        <v>18</v>
      </c>
      <c r="V2" s="19">
        <v>19</v>
      </c>
      <c r="W2" s="19">
        <v>20</v>
      </c>
      <c r="X2" s="19">
        <v>21</v>
      </c>
      <c r="Y2" s="19">
        <v>22</v>
      </c>
      <c r="Z2" s="19">
        <v>23</v>
      </c>
      <c r="AA2" s="19">
        <v>24</v>
      </c>
      <c r="AB2" s="19">
        <v>25</v>
      </c>
      <c r="AC2" s="19">
        <v>26</v>
      </c>
      <c r="AD2" s="19">
        <v>27</v>
      </c>
      <c r="AE2" s="19">
        <v>28</v>
      </c>
      <c r="AF2" s="19">
        <v>29</v>
      </c>
      <c r="AG2" s="19">
        <v>30</v>
      </c>
      <c r="AH2" s="19">
        <v>31</v>
      </c>
    </row>
    <row r="3" spans="1:34">
      <c r="A3" s="19">
        <v>886</v>
      </c>
      <c r="B3" s="19" t="s">
        <v>29</v>
      </c>
      <c r="C3" s="19">
        <v>1969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4">
      <c r="A4" s="26">
        <v>888</v>
      </c>
      <c r="B4" s="26" t="s">
        <v>30</v>
      </c>
      <c r="C4" s="26">
        <v>14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4">
      <c r="A5" s="19">
        <v>1502</v>
      </c>
      <c r="B5" s="19" t="s">
        <v>31</v>
      </c>
      <c r="C5" s="19">
        <v>17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>
      <c r="A6" s="26">
        <v>1917</v>
      </c>
      <c r="B6" s="26" t="s">
        <v>29</v>
      </c>
      <c r="C6" s="26">
        <v>1962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>
      <c r="A7" s="19">
        <v>1958</v>
      </c>
      <c r="B7" s="19" t="s">
        <v>31</v>
      </c>
      <c r="C7" s="19">
        <v>16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>
      <c r="A8" s="26">
        <v>1966</v>
      </c>
      <c r="B8" s="26" t="s">
        <v>29</v>
      </c>
      <c r="C8" s="26">
        <v>1966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>
      <c r="A9" s="19">
        <v>1967</v>
      </c>
      <c r="B9" s="19" t="s">
        <v>30</v>
      </c>
      <c r="C9" s="19">
        <v>12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>
      <c r="A10" s="26">
        <v>1968</v>
      </c>
      <c r="B10" s="26" t="s">
        <v>29</v>
      </c>
      <c r="C10" s="26">
        <v>1968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>
      <c r="A11" s="19">
        <v>1970</v>
      </c>
      <c r="B11" s="19" t="s">
        <v>29</v>
      </c>
      <c r="C11" s="19">
        <v>1970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>
      <c r="A12" s="26">
        <v>1971</v>
      </c>
      <c r="B12" s="26" t="s">
        <v>29</v>
      </c>
      <c r="C12" s="26">
        <v>1971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>
      <c r="A13" s="19">
        <v>1972</v>
      </c>
      <c r="B13" s="19" t="s">
        <v>29</v>
      </c>
      <c r="C13" s="19">
        <v>1972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>
      <c r="A14" s="26">
        <v>1973</v>
      </c>
      <c r="B14" s="26" t="s">
        <v>29</v>
      </c>
      <c r="C14" s="26">
        <v>1973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>
      <c r="A15" s="19">
        <v>1974</v>
      </c>
      <c r="B15" s="19" t="s">
        <v>31</v>
      </c>
      <c r="C15" s="19">
        <v>24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>
      <c r="A16" s="26">
        <v>1976</v>
      </c>
      <c r="B16" s="26" t="s">
        <v>30</v>
      </c>
      <c r="C16" s="26">
        <v>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spans="1:34">
      <c r="A17" s="19">
        <v>1978</v>
      </c>
      <c r="B17" s="19" t="s">
        <v>31</v>
      </c>
      <c r="C17" s="19">
        <v>21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>
      <c r="A18" s="26">
        <v>1980</v>
      </c>
      <c r="B18" s="26" t="s">
        <v>29</v>
      </c>
      <c r="C18" s="26">
        <v>1980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1:34">
      <c r="A19" s="19">
        <v>1982</v>
      </c>
      <c r="B19" s="19" t="s">
        <v>29</v>
      </c>
      <c r="C19" s="19">
        <v>1982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>
      <c r="A20" s="26">
        <v>1984</v>
      </c>
      <c r="B20" s="26" t="s">
        <v>29</v>
      </c>
      <c r="C20" s="26">
        <v>1984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spans="1:34">
      <c r="A21" s="19">
        <v>1986</v>
      </c>
      <c r="B21" s="19" t="s">
        <v>30</v>
      </c>
      <c r="C21" s="19">
        <v>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>
      <c r="A22" s="26">
        <v>1988</v>
      </c>
      <c r="B22" s="26" t="s">
        <v>30</v>
      </c>
      <c r="C22" s="26">
        <v>5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1:34">
      <c r="A23" s="19">
        <v>1990</v>
      </c>
      <c r="B23" s="19" t="s">
        <v>30</v>
      </c>
      <c r="C23" s="19">
        <v>7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>
      <c r="A24" s="26">
        <v>1992</v>
      </c>
      <c r="B24" s="26" t="s">
        <v>29</v>
      </c>
      <c r="C24" s="26">
        <v>1963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>
      <c r="A25" s="19">
        <v>1994</v>
      </c>
      <c r="B25" s="19" t="s">
        <v>31</v>
      </c>
      <c r="C25" s="19">
        <v>23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>
      <c r="A26" s="26">
        <v>1996</v>
      </c>
      <c r="B26" s="26" t="s">
        <v>31</v>
      </c>
      <c r="C26" s="26">
        <v>20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1:34">
      <c r="A27" s="19">
        <v>2318</v>
      </c>
      <c r="B27" s="19" t="s">
        <v>29</v>
      </c>
      <c r="C27" s="19">
        <v>32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>
      <c r="A28" s="26">
        <v>2319</v>
      </c>
      <c r="B28" s="26" t="s">
        <v>31</v>
      </c>
      <c r="C28" s="26">
        <v>19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1:34">
      <c r="A29" s="19">
        <v>2320</v>
      </c>
      <c r="B29" s="19" t="s">
        <v>29</v>
      </c>
      <c r="C29" s="19">
        <v>1964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>
      <c r="A30" s="26">
        <v>2329</v>
      </c>
      <c r="B30" s="26" t="s">
        <v>29</v>
      </c>
      <c r="C30" s="26">
        <v>2305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1:34">
      <c r="A31" s="19">
        <v>2331</v>
      </c>
      <c r="B31" s="19" t="s">
        <v>30</v>
      </c>
      <c r="C31" s="19">
        <v>3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>
      <c r="A32" s="26">
        <v>2332</v>
      </c>
      <c r="B32" s="26" t="s">
        <v>31</v>
      </c>
      <c r="C32" s="26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34">
      <c r="A33" s="19">
        <v>2333</v>
      </c>
      <c r="B33" s="19" t="s">
        <v>30</v>
      </c>
      <c r="C33" s="19">
        <v>6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>
      <c r="A34" s="26">
        <v>2335</v>
      </c>
      <c r="B34" s="26" t="s">
        <v>31</v>
      </c>
      <c r="C34" s="26">
        <v>22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1:34">
      <c r="A35" s="19">
        <v>2338</v>
      </c>
      <c r="B35" s="19" t="s">
        <v>31</v>
      </c>
      <c r="C35" s="19">
        <v>29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>
      <c r="A36" s="26">
        <v>2339</v>
      </c>
      <c r="B36" s="26" t="s">
        <v>30</v>
      </c>
      <c r="C36" s="26">
        <v>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1:34">
      <c r="A37" s="19">
        <v>2341</v>
      </c>
      <c r="B37" s="19" t="s">
        <v>31</v>
      </c>
      <c r="C37" s="19">
        <v>28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>
      <c r="A38" s="26">
        <v>2353</v>
      </c>
      <c r="B38" s="26" t="s">
        <v>31</v>
      </c>
      <c r="C38" s="26">
        <v>18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1:34">
      <c r="A39" s="19">
        <v>2354</v>
      </c>
      <c r="B39" s="19" t="s">
        <v>30</v>
      </c>
      <c r="C39" s="19">
        <v>8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>
      <c r="A40" s="26">
        <v>2357</v>
      </c>
      <c r="B40" s="26" t="s">
        <v>31</v>
      </c>
      <c r="C40" s="26">
        <v>25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34">
      <c r="A41" s="26">
        <v>2368</v>
      </c>
      <c r="B41" s="26" t="s">
        <v>54</v>
      </c>
      <c r="C41" s="26">
        <v>2305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34">
      <c r="A42" s="19">
        <v>2370</v>
      </c>
      <c r="B42" s="19" t="s">
        <v>30</v>
      </c>
      <c r="C42" s="19">
        <v>15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>
      <c r="A43" s="26">
        <v>2372</v>
      </c>
      <c r="B43" s="26" t="s">
        <v>30</v>
      </c>
      <c r="C43" s="26">
        <v>10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34">
      <c r="A44" s="19">
        <v>2374</v>
      </c>
      <c r="B44" s="19" t="s">
        <v>31</v>
      </c>
      <c r="C44" s="19">
        <v>30</v>
      </c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</row>
    <row r="45" spans="1:34">
      <c r="A45" s="26">
        <v>2376</v>
      </c>
      <c r="B45" s="26" t="s">
        <v>30</v>
      </c>
      <c r="C45" s="26">
        <v>13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34">
      <c r="A46" s="19">
        <v>2400</v>
      </c>
      <c r="B46" s="19" t="s">
        <v>29</v>
      </c>
      <c r="C46" s="19">
        <v>1970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</row>
    <row r="47" spans="1:34">
      <c r="A47" s="26">
        <v>2424</v>
      </c>
      <c r="B47" s="26" t="s">
        <v>31</v>
      </c>
      <c r="C47" s="26">
        <v>27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</sheetData>
  <mergeCells count="3">
    <mergeCell ref="B1:C1"/>
    <mergeCell ref="D1:AH1"/>
    <mergeCell ref="B2:C2"/>
  </mergeCells>
  <phoneticPr fontId="2" type="noConversion"/>
  <printOptions horizontalCentered="1" verticalCentered="1"/>
  <pageMargins left="0.39370078740157483" right="0.39370078740157483" top="0.39370078740157483" bottom="0.39370078740157483" header="0" footer="0"/>
  <pageSetup paperSize="9" scale="9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3"/>
  <sheetViews>
    <sheetView workbookViewId="0"/>
  </sheetViews>
  <sheetFormatPr baseColWidth="10" defaultRowHeight="12.75"/>
  <cols>
    <col min="1" max="1" width="1.7109375" style="25" customWidth="1"/>
    <col min="2" max="2" width="15.42578125" style="25" customWidth="1"/>
    <col min="3" max="4" width="7.42578125" style="25" customWidth="1"/>
    <col min="5" max="5" width="15.42578125" style="25" customWidth="1"/>
    <col min="6" max="6" width="6.85546875" style="25" customWidth="1"/>
    <col min="7" max="7" width="15.42578125" style="25" customWidth="1"/>
    <col min="8" max="8" width="14.85546875" style="25" customWidth="1"/>
    <col min="9" max="9" width="1.7109375" style="22" customWidth="1"/>
    <col min="10" max="10" width="11.42578125" style="22"/>
  </cols>
  <sheetData>
    <row r="1" spans="1:9">
      <c r="A1" s="47"/>
      <c r="B1" s="47"/>
      <c r="C1" s="47"/>
      <c r="D1" s="47"/>
      <c r="E1" s="47"/>
      <c r="F1" s="47"/>
      <c r="G1" s="47"/>
      <c r="H1" s="47"/>
      <c r="I1" s="142"/>
    </row>
    <row r="2" spans="1:9" ht="20.25">
      <c r="A2" s="47"/>
      <c r="B2" s="43" t="s">
        <v>27</v>
      </c>
      <c r="C2" s="155" t="s">
        <v>50</v>
      </c>
      <c r="D2" s="156"/>
      <c r="E2" s="43" t="s">
        <v>27</v>
      </c>
      <c r="F2" s="44"/>
      <c r="G2" s="43" t="s">
        <v>27</v>
      </c>
      <c r="H2" s="43" t="s">
        <v>50</v>
      </c>
      <c r="I2" s="142"/>
    </row>
    <row r="3" spans="1:9" ht="20.25">
      <c r="A3" s="99">
        <f>C3</f>
        <v>1</v>
      </c>
      <c r="B3" s="51" t="s">
        <v>51</v>
      </c>
      <c r="C3" s="52">
        <v>1</v>
      </c>
      <c r="D3" s="52">
        <v>30</v>
      </c>
      <c r="E3" s="140">
        <v>2374</v>
      </c>
      <c r="F3" s="98">
        <f>H3</f>
        <v>1971</v>
      </c>
      <c r="G3" s="144">
        <v>3246</v>
      </c>
      <c r="H3" s="52">
        <v>1971</v>
      </c>
      <c r="I3" s="142"/>
    </row>
    <row r="4" spans="1:9" ht="20.25">
      <c r="A4" s="99">
        <f t="shared" ref="A4:A19" si="0">C4</f>
        <v>2</v>
      </c>
      <c r="B4" s="139">
        <v>1976</v>
      </c>
      <c r="C4" s="52">
        <v>2</v>
      </c>
      <c r="D4" s="52">
        <v>29</v>
      </c>
      <c r="E4" s="144">
        <v>3238</v>
      </c>
      <c r="F4" s="98">
        <f t="shared" ref="F4:F20" si="1">H4</f>
        <v>1970</v>
      </c>
      <c r="G4" s="140">
        <v>2400</v>
      </c>
      <c r="H4" s="52">
        <v>1970</v>
      </c>
      <c r="I4" s="142"/>
    </row>
    <row r="5" spans="1:9" ht="20.25">
      <c r="A5" s="99">
        <f t="shared" si="0"/>
        <v>3</v>
      </c>
      <c r="B5" s="140">
        <v>1986</v>
      </c>
      <c r="C5" s="52">
        <v>3</v>
      </c>
      <c r="D5" s="52">
        <v>28</v>
      </c>
      <c r="E5" s="144">
        <v>3310</v>
      </c>
      <c r="F5" s="98">
        <f t="shared" si="1"/>
        <v>1966</v>
      </c>
      <c r="G5" s="140">
        <v>3277</v>
      </c>
      <c r="H5" s="52">
        <v>1966</v>
      </c>
      <c r="I5" s="142"/>
    </row>
    <row r="6" spans="1:9" ht="20.25">
      <c r="A6" s="99">
        <f t="shared" si="0"/>
        <v>4</v>
      </c>
      <c r="B6" s="144">
        <v>3240</v>
      </c>
      <c r="C6" s="52">
        <v>4</v>
      </c>
      <c r="D6" s="52">
        <v>27</v>
      </c>
      <c r="E6" s="140">
        <v>2424</v>
      </c>
      <c r="F6" s="98">
        <f t="shared" si="1"/>
        <v>1969</v>
      </c>
      <c r="G6" s="140">
        <v>886</v>
      </c>
      <c r="H6" s="52">
        <v>1969</v>
      </c>
      <c r="I6" s="142"/>
    </row>
    <row r="7" spans="1:9" ht="20.25">
      <c r="A7" s="99">
        <f t="shared" si="0"/>
        <v>5</v>
      </c>
      <c r="B7" s="144">
        <v>3566</v>
      </c>
      <c r="C7" s="52">
        <v>5</v>
      </c>
      <c r="D7" s="52">
        <v>26</v>
      </c>
      <c r="E7" s="140">
        <v>2332</v>
      </c>
      <c r="F7" s="98">
        <f t="shared" si="1"/>
        <v>1962</v>
      </c>
      <c r="G7" s="140">
        <v>3168</v>
      </c>
      <c r="H7" s="52">
        <v>1962</v>
      </c>
      <c r="I7" s="142"/>
    </row>
    <row r="8" spans="1:9" ht="20.25">
      <c r="A8" s="99">
        <f t="shared" si="0"/>
        <v>6</v>
      </c>
      <c r="B8" s="144">
        <v>3782</v>
      </c>
      <c r="C8" s="52">
        <v>6</v>
      </c>
      <c r="D8" s="52">
        <v>25</v>
      </c>
      <c r="E8" s="144">
        <v>3862</v>
      </c>
      <c r="F8" s="98">
        <f t="shared" si="1"/>
        <v>2305</v>
      </c>
      <c r="G8" s="140">
        <v>2368</v>
      </c>
      <c r="H8" s="52">
        <v>2305</v>
      </c>
      <c r="I8" s="142"/>
    </row>
    <row r="9" spans="1:9" ht="20.25">
      <c r="A9" s="99">
        <f t="shared" si="0"/>
        <v>7</v>
      </c>
      <c r="B9" s="140">
        <v>1815</v>
      </c>
      <c r="C9" s="52">
        <v>7</v>
      </c>
      <c r="D9" s="52">
        <v>24</v>
      </c>
      <c r="E9" s="140">
        <v>1990</v>
      </c>
      <c r="F9" s="98">
        <f t="shared" si="1"/>
        <v>1984</v>
      </c>
      <c r="G9" s="140">
        <v>1984</v>
      </c>
      <c r="H9" s="52">
        <v>1984</v>
      </c>
      <c r="I9" s="142"/>
    </row>
    <row r="10" spans="1:9" ht="20.25">
      <c r="A10" s="99">
        <f t="shared" si="0"/>
        <v>8</v>
      </c>
      <c r="B10" s="140">
        <v>1817</v>
      </c>
      <c r="C10" s="52">
        <v>8</v>
      </c>
      <c r="D10" s="52">
        <v>23</v>
      </c>
      <c r="E10" s="146">
        <v>1994</v>
      </c>
      <c r="F10" s="98">
        <f t="shared" si="1"/>
        <v>1972</v>
      </c>
      <c r="G10" s="144">
        <v>3554</v>
      </c>
      <c r="H10" s="52">
        <v>1972</v>
      </c>
      <c r="I10" s="142"/>
    </row>
    <row r="11" spans="1:9" ht="20.25">
      <c r="A11" s="99">
        <f t="shared" si="0"/>
        <v>9</v>
      </c>
      <c r="B11" s="144">
        <v>3248</v>
      </c>
      <c r="C11" s="52">
        <v>9</v>
      </c>
      <c r="D11" s="52">
        <v>22</v>
      </c>
      <c r="E11" s="144">
        <v>3860</v>
      </c>
      <c r="F11" s="98">
        <f t="shared" si="1"/>
        <v>1968</v>
      </c>
      <c r="G11" s="140">
        <v>2370</v>
      </c>
      <c r="H11" s="52">
        <v>1968</v>
      </c>
      <c r="I11" s="142"/>
    </row>
    <row r="12" spans="1:9" ht="20.25">
      <c r="A12" s="99">
        <f t="shared" si="0"/>
        <v>10</v>
      </c>
      <c r="B12" s="140">
        <v>2372</v>
      </c>
      <c r="C12" s="52">
        <v>10</v>
      </c>
      <c r="D12" s="52">
        <v>21</v>
      </c>
      <c r="E12" s="140">
        <v>1978</v>
      </c>
      <c r="F12" s="98">
        <f t="shared" si="1"/>
        <v>1973</v>
      </c>
      <c r="G12" s="144">
        <v>3312</v>
      </c>
      <c r="H12" s="52">
        <v>1973</v>
      </c>
      <c r="I12" s="142"/>
    </row>
    <row r="13" spans="1:9" ht="20.25">
      <c r="A13" s="99">
        <f t="shared" si="0"/>
        <v>11</v>
      </c>
      <c r="B13" s="140">
        <v>3279</v>
      </c>
      <c r="C13" s="52">
        <v>11</v>
      </c>
      <c r="D13" s="52">
        <v>20</v>
      </c>
      <c r="E13" s="146">
        <v>1996</v>
      </c>
      <c r="F13" s="98">
        <f t="shared" si="1"/>
        <v>1982</v>
      </c>
      <c r="G13" s="140">
        <v>1982</v>
      </c>
      <c r="H13" s="52">
        <v>1982</v>
      </c>
      <c r="I13" s="142"/>
    </row>
    <row r="14" spans="1:9" ht="20.25">
      <c r="A14" s="99">
        <f t="shared" si="0"/>
        <v>12</v>
      </c>
      <c r="B14" s="140">
        <v>3281</v>
      </c>
      <c r="C14" s="52">
        <v>12</v>
      </c>
      <c r="D14" s="52">
        <v>19</v>
      </c>
      <c r="E14" s="144">
        <v>3308</v>
      </c>
      <c r="F14" s="98">
        <f t="shared" si="1"/>
        <v>1980</v>
      </c>
      <c r="G14" s="144">
        <v>3850</v>
      </c>
      <c r="H14" s="52">
        <v>1980</v>
      </c>
      <c r="I14" s="142"/>
    </row>
    <row r="15" spans="1:9" ht="20.25">
      <c r="A15" s="99">
        <f t="shared" si="0"/>
        <v>13</v>
      </c>
      <c r="B15" s="144">
        <v>3784</v>
      </c>
      <c r="C15" s="52">
        <v>13</v>
      </c>
      <c r="D15" s="52">
        <v>18</v>
      </c>
      <c r="E15" s="140">
        <v>2353</v>
      </c>
      <c r="F15" s="98">
        <f t="shared" si="1"/>
        <v>1963</v>
      </c>
      <c r="G15" s="144">
        <v>3234</v>
      </c>
      <c r="H15" s="52">
        <v>1963</v>
      </c>
      <c r="I15" s="142"/>
    </row>
    <row r="16" spans="1:9" ht="20.25">
      <c r="A16" s="99">
        <f t="shared" si="0"/>
        <v>14</v>
      </c>
      <c r="B16" s="144">
        <v>3564</v>
      </c>
      <c r="C16" s="52">
        <v>14</v>
      </c>
      <c r="D16" s="52">
        <v>17</v>
      </c>
      <c r="E16" s="140">
        <v>1502</v>
      </c>
      <c r="F16" s="98">
        <f t="shared" si="1"/>
        <v>1964</v>
      </c>
      <c r="G16" s="144">
        <v>3250</v>
      </c>
      <c r="H16" s="52">
        <v>1964</v>
      </c>
      <c r="I16" s="142"/>
    </row>
    <row r="17" spans="1:9" ht="20.25">
      <c r="A17" s="99">
        <f t="shared" si="0"/>
        <v>15</v>
      </c>
      <c r="B17" s="147">
        <v>3283</v>
      </c>
      <c r="C17" s="56">
        <v>15</v>
      </c>
      <c r="D17" s="56">
        <v>16</v>
      </c>
      <c r="E17" s="145">
        <v>3242</v>
      </c>
      <c r="F17" s="98">
        <f t="shared" si="1"/>
        <v>32</v>
      </c>
      <c r="G17" s="144">
        <v>3244</v>
      </c>
      <c r="H17" s="52">
        <v>32</v>
      </c>
      <c r="I17" s="142"/>
    </row>
    <row r="18" spans="1:9" ht="20.25">
      <c r="A18" s="99" t="str">
        <f t="shared" si="0"/>
        <v>15A</v>
      </c>
      <c r="B18" s="53"/>
      <c r="C18" s="52" t="s">
        <v>58</v>
      </c>
      <c r="D18" s="52" t="s">
        <v>60</v>
      </c>
      <c r="E18" s="144">
        <v>3236</v>
      </c>
      <c r="F18" s="98">
        <f t="shared" si="1"/>
        <v>1961</v>
      </c>
      <c r="G18" s="141">
        <v>2736</v>
      </c>
      <c r="H18" s="52">
        <v>1961</v>
      </c>
      <c r="I18" s="142"/>
    </row>
    <row r="19" spans="1:9" ht="21" thickBot="1">
      <c r="A19" s="99" t="str">
        <f t="shared" si="0"/>
        <v>15B</v>
      </c>
      <c r="B19" s="55"/>
      <c r="C19" s="56" t="s">
        <v>59</v>
      </c>
      <c r="D19" s="56" t="s">
        <v>61</v>
      </c>
      <c r="E19" s="146">
        <v>1992</v>
      </c>
      <c r="F19" s="98">
        <f t="shared" si="1"/>
        <v>1958</v>
      </c>
      <c r="G19" s="141">
        <v>2398</v>
      </c>
      <c r="H19" s="52">
        <v>1958</v>
      </c>
      <c r="I19" s="142"/>
    </row>
    <row r="20" spans="1:9" ht="20.25">
      <c r="A20" s="47"/>
      <c r="B20" s="157" t="s">
        <v>53</v>
      </c>
      <c r="C20" s="158"/>
      <c r="D20" s="158"/>
      <c r="E20" s="159"/>
      <c r="F20" s="98">
        <f t="shared" si="1"/>
        <v>27</v>
      </c>
      <c r="G20" s="141">
        <v>2649</v>
      </c>
      <c r="H20" s="45">
        <v>27</v>
      </c>
      <c r="I20" s="142"/>
    </row>
    <row r="21" spans="1:9" ht="21" thickBot="1">
      <c r="A21" s="47"/>
      <c r="B21" s="160"/>
      <c r="C21" s="161"/>
      <c r="D21" s="161"/>
      <c r="E21" s="162"/>
      <c r="F21" s="44"/>
      <c r="G21" s="65" t="s">
        <v>75</v>
      </c>
      <c r="H21" s="46">
        <v>1954</v>
      </c>
      <c r="I21" s="142"/>
    </row>
    <row r="22" spans="1:9" ht="21" thickBot="1">
      <c r="A22" s="47"/>
      <c r="B22" s="163"/>
      <c r="C22" s="164"/>
      <c r="D22" s="164"/>
      <c r="E22" s="165"/>
      <c r="F22" s="44"/>
      <c r="G22" s="63" t="s">
        <v>53</v>
      </c>
      <c r="H22" s="64" t="s">
        <v>52</v>
      </c>
      <c r="I22" s="142"/>
    </row>
    <row r="23" spans="1:9">
      <c r="A23" s="47"/>
      <c r="B23" s="47"/>
      <c r="C23" s="47"/>
      <c r="D23" s="47"/>
      <c r="E23" s="47"/>
      <c r="F23" s="47"/>
      <c r="G23" s="47"/>
      <c r="H23" s="47"/>
      <c r="I23" s="143"/>
    </row>
  </sheetData>
  <mergeCells count="2">
    <mergeCell ref="C2:D2"/>
    <mergeCell ref="B20:E22"/>
  </mergeCells>
  <printOptions horizontalCentered="1"/>
  <pageMargins left="0.19685039370078741" right="0.19685039370078741" top="0.19685039370078741" bottom="0.19685039370078741" header="0" footer="0"/>
  <pageSetup paperSize="9" scale="1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49"/>
  <sheetViews>
    <sheetView showGridLines="0" workbookViewId="0">
      <selection activeCell="F20" sqref="F20:F28"/>
    </sheetView>
  </sheetViews>
  <sheetFormatPr baseColWidth="10" defaultColWidth="9.140625" defaultRowHeight="12.75"/>
  <cols>
    <col min="1" max="1" width="12.28515625" style="7" customWidth="1"/>
    <col min="2" max="2" width="9.42578125" style="7" customWidth="1"/>
    <col min="3" max="3" width="10.140625" style="7" customWidth="1"/>
    <col min="4" max="4" width="9.5703125" style="7" customWidth="1"/>
    <col min="5" max="5" width="10.7109375" style="7" customWidth="1"/>
    <col min="6" max="6" width="12.28515625" style="7" customWidth="1"/>
    <col min="7" max="7" width="12" style="7" customWidth="1"/>
    <col min="8" max="8" width="6.140625" style="7" customWidth="1"/>
    <col min="9" max="9" width="11" style="7" customWidth="1"/>
    <col min="10" max="10" width="7.42578125" style="7" customWidth="1"/>
    <col min="11" max="16384" width="9.140625" style="7"/>
  </cols>
  <sheetData>
    <row r="1" spans="1:10" ht="15.75" customHeight="1">
      <c r="A1" s="6" t="s">
        <v>5</v>
      </c>
      <c r="B1" s="196"/>
      <c r="C1" s="196"/>
      <c r="D1" s="196"/>
      <c r="F1" s="8"/>
      <c r="G1" s="6" t="s">
        <v>6</v>
      </c>
      <c r="H1" s="196"/>
      <c r="I1" s="196"/>
      <c r="J1" s="196"/>
    </row>
    <row r="2" spans="1:10" ht="24" customHeight="1">
      <c r="A2" s="197" t="s">
        <v>7</v>
      </c>
      <c r="B2" s="197"/>
      <c r="C2" s="197"/>
      <c r="D2" s="197"/>
      <c r="E2" s="197"/>
      <c r="F2" s="197"/>
      <c r="G2" s="197"/>
      <c r="H2" s="197"/>
      <c r="I2" s="197"/>
      <c r="J2" s="197"/>
    </row>
    <row r="3" spans="1:10" ht="15" customHeight="1">
      <c r="A3" s="194" t="s">
        <v>8</v>
      </c>
      <c r="B3" s="194"/>
      <c r="C3" s="194"/>
      <c r="D3" s="194"/>
      <c r="E3" s="195"/>
      <c r="F3" s="194" t="s">
        <v>71</v>
      </c>
      <c r="G3" s="194"/>
      <c r="H3" s="194"/>
      <c r="I3" s="194"/>
      <c r="J3" s="195"/>
    </row>
    <row r="4" spans="1:10" s="18" customFormat="1" ht="17.25" customHeight="1">
      <c r="A4" s="9"/>
      <c r="B4" s="180" t="s">
        <v>10</v>
      </c>
      <c r="C4" s="180"/>
      <c r="D4" s="180" t="s">
        <v>11</v>
      </c>
      <c r="E4" s="180"/>
      <c r="F4" s="9"/>
      <c r="G4" s="180" t="s">
        <v>10</v>
      </c>
      <c r="H4" s="180"/>
      <c r="I4" s="180" t="s">
        <v>11</v>
      </c>
      <c r="J4" s="180"/>
    </row>
    <row r="5" spans="1:10" ht="18" customHeight="1">
      <c r="A5" s="10" t="s">
        <v>12</v>
      </c>
      <c r="B5" s="191"/>
      <c r="C5" s="180"/>
      <c r="D5" s="191"/>
      <c r="E5" s="180"/>
      <c r="F5" s="10" t="s">
        <v>12</v>
      </c>
      <c r="G5" s="191"/>
      <c r="H5" s="180"/>
      <c r="I5" s="191"/>
      <c r="J5" s="180"/>
    </row>
    <row r="6" spans="1:10" ht="18" customHeight="1">
      <c r="A6" s="11" t="s">
        <v>13</v>
      </c>
      <c r="B6" s="191"/>
      <c r="C6" s="180"/>
      <c r="D6" s="191"/>
      <c r="E6" s="180"/>
      <c r="F6" s="11" t="s">
        <v>13</v>
      </c>
      <c r="G6" s="191"/>
      <c r="H6" s="180"/>
      <c r="I6" s="191"/>
      <c r="J6" s="180"/>
    </row>
    <row r="7" spans="1:10" ht="18" customHeight="1">
      <c r="A7" s="10" t="s">
        <v>14</v>
      </c>
      <c r="B7" s="191"/>
      <c r="C7" s="180"/>
      <c r="D7" s="191"/>
      <c r="E7" s="180"/>
      <c r="F7" s="10" t="s">
        <v>14</v>
      </c>
      <c r="G7" s="191"/>
      <c r="H7" s="180"/>
      <c r="I7" s="191"/>
      <c r="J7" s="180"/>
    </row>
    <row r="8" spans="1:10" ht="9.75" customHeight="1"/>
    <row r="9" spans="1:10" ht="14.25">
      <c r="B9" s="12" t="s">
        <v>15</v>
      </c>
      <c r="C9" s="12" t="s">
        <v>16</v>
      </c>
      <c r="D9" s="12" t="s">
        <v>15</v>
      </c>
      <c r="E9" s="12" t="s">
        <v>16</v>
      </c>
      <c r="F9" s="12" t="s">
        <v>15</v>
      </c>
      <c r="G9" s="12" t="s">
        <v>16</v>
      </c>
    </row>
    <row r="10" spans="1:10" ht="14.1" customHeight="1">
      <c r="B10" s="13">
        <f>KM!B5</f>
        <v>886</v>
      </c>
      <c r="C10" s="13"/>
      <c r="D10" s="13">
        <f>KM!B24</f>
        <v>2400</v>
      </c>
      <c r="E10" s="13"/>
      <c r="F10" s="13">
        <f>KM!F15</f>
        <v>3310</v>
      </c>
      <c r="G10" s="13"/>
    </row>
    <row r="11" spans="1:10" ht="14.1" customHeight="1">
      <c r="B11" s="13">
        <f>KM!B6</f>
        <v>1502</v>
      </c>
      <c r="C11" s="13"/>
      <c r="D11" s="13">
        <f>KM!B25</f>
        <v>2424</v>
      </c>
      <c r="E11" s="13"/>
      <c r="F11" s="13">
        <f>KM!F16</f>
        <v>3312</v>
      </c>
      <c r="G11" s="13"/>
    </row>
    <row r="12" spans="1:10" ht="14.1" customHeight="1">
      <c r="B12" s="13">
        <f>KM!B7</f>
        <v>1815</v>
      </c>
      <c r="C12" s="13"/>
      <c r="D12" s="13">
        <f>KM!B26</f>
        <v>2649</v>
      </c>
      <c r="E12" s="13"/>
      <c r="F12" s="13">
        <f>KM!F17</f>
        <v>3554</v>
      </c>
      <c r="G12" s="13"/>
    </row>
    <row r="13" spans="1:10" ht="14.1" customHeight="1">
      <c r="B13" s="13">
        <f>KM!B8</f>
        <v>1817</v>
      </c>
      <c r="C13" s="30"/>
      <c r="D13" s="13">
        <f>KM!B27</f>
        <v>2736</v>
      </c>
      <c r="E13" s="30"/>
      <c r="F13" s="13">
        <f>KM!F18</f>
        <v>3564</v>
      </c>
      <c r="G13" s="31"/>
      <c r="H13" s="20"/>
      <c r="I13" s="21"/>
    </row>
    <row r="14" spans="1:10" ht="14.1" customHeight="1">
      <c r="B14" s="13">
        <f>KM!B9</f>
        <v>1976</v>
      </c>
      <c r="C14" s="30"/>
      <c r="D14" s="13">
        <f>KM!B28</f>
        <v>3168</v>
      </c>
      <c r="E14" s="30"/>
      <c r="F14" s="13">
        <f>KM!F19</f>
        <v>3566</v>
      </c>
      <c r="G14" s="31"/>
      <c r="H14" s="20"/>
      <c r="I14" s="21"/>
    </row>
    <row r="15" spans="1:10" ht="14.1" customHeight="1">
      <c r="B15" s="13">
        <f>KM!B10</f>
        <v>1978</v>
      </c>
      <c r="C15" s="30"/>
      <c r="D15" s="13">
        <f>KM!B29</f>
        <v>3234</v>
      </c>
      <c r="E15" s="30"/>
      <c r="F15" s="13">
        <f>KM!F20</f>
        <v>3782</v>
      </c>
      <c r="G15" s="31"/>
      <c r="H15" s="20"/>
      <c r="I15" s="21"/>
    </row>
    <row r="16" spans="1:10" ht="14.1" customHeight="1">
      <c r="B16" s="13">
        <f>KM!B11</f>
        <v>1982</v>
      </c>
      <c r="C16" s="30"/>
      <c r="D16" s="13">
        <f>KM!B30</f>
        <v>3236</v>
      </c>
      <c r="E16" s="30"/>
      <c r="F16" s="13">
        <f>KM!F21</f>
        <v>3784</v>
      </c>
      <c r="G16" s="31"/>
      <c r="H16" s="20"/>
      <c r="I16" s="21"/>
    </row>
    <row r="17" spans="1:10" ht="14.1" customHeight="1">
      <c r="B17" s="13">
        <f>KM!B12</f>
        <v>1984</v>
      </c>
      <c r="C17" s="30"/>
      <c r="D17" s="13">
        <f>KM!B31</f>
        <v>3238</v>
      </c>
      <c r="E17" s="30"/>
      <c r="F17" s="13">
        <f>KM!F22</f>
        <v>3850</v>
      </c>
      <c r="G17" s="31"/>
      <c r="H17" s="20"/>
      <c r="I17" s="21"/>
    </row>
    <row r="18" spans="1:10" ht="14.1" customHeight="1">
      <c r="B18" s="13">
        <f>KM!B13</f>
        <v>1986</v>
      </c>
      <c r="C18" s="30"/>
      <c r="D18" s="13">
        <f>KM!B32</f>
        <v>3240</v>
      </c>
      <c r="E18" s="30"/>
      <c r="F18" s="13">
        <f>KM!F23</f>
        <v>3860</v>
      </c>
      <c r="G18" s="31"/>
      <c r="H18" s="20"/>
      <c r="I18" s="21"/>
    </row>
    <row r="19" spans="1:10" ht="14.1" customHeight="1">
      <c r="B19" s="13">
        <f>KM!B14</f>
        <v>1990</v>
      </c>
      <c r="C19" s="30"/>
      <c r="D19" s="13">
        <f>KM!F5</f>
        <v>3242</v>
      </c>
      <c r="E19" s="30"/>
      <c r="F19" s="13">
        <f>KM!F24</f>
        <v>3862</v>
      </c>
      <c r="G19" s="31"/>
      <c r="H19" s="20"/>
      <c r="I19" s="21"/>
    </row>
    <row r="20" spans="1:10" ht="14.1" customHeight="1">
      <c r="B20" s="13">
        <f>KM!B15</f>
        <v>1992</v>
      </c>
      <c r="C20" s="30"/>
      <c r="D20" s="13">
        <f>KM!F6</f>
        <v>3244</v>
      </c>
      <c r="E20" s="30"/>
      <c r="F20" s="13" t="str">
        <f>KM!F25</f>
        <v/>
      </c>
      <c r="G20" s="31"/>
      <c r="H20" s="20"/>
      <c r="I20" s="21"/>
    </row>
    <row r="21" spans="1:10" ht="14.1" customHeight="1">
      <c r="B21" s="13">
        <f>KM!B16</f>
        <v>1994</v>
      </c>
      <c r="C21" s="30"/>
      <c r="D21" s="13">
        <f>KM!F7</f>
        <v>3246</v>
      </c>
      <c r="E21" s="30"/>
      <c r="F21" s="13" t="str">
        <f>KM!F26</f>
        <v/>
      </c>
      <c r="G21" s="31"/>
      <c r="H21" s="20"/>
      <c r="I21" s="21"/>
    </row>
    <row r="22" spans="1:10" ht="14.1" customHeight="1">
      <c r="B22" s="13">
        <f>KM!B17</f>
        <v>1996</v>
      </c>
      <c r="C22" s="30"/>
      <c r="D22" s="13">
        <f>KM!F8</f>
        <v>3248</v>
      </c>
      <c r="E22" s="30"/>
      <c r="F22" s="13" t="str">
        <f>KM!F27</f>
        <v/>
      </c>
      <c r="G22" s="31"/>
      <c r="H22" s="20"/>
      <c r="I22" s="21"/>
    </row>
    <row r="23" spans="1:10" ht="14.1" customHeight="1">
      <c r="B23" s="13">
        <f>KM!B18</f>
        <v>2332</v>
      </c>
      <c r="C23" s="30"/>
      <c r="D23" s="13">
        <f>KM!F9</f>
        <v>3250</v>
      </c>
      <c r="E23" s="30"/>
      <c r="F23" s="13" t="str">
        <f>KM!F28</f>
        <v/>
      </c>
      <c r="G23" s="31"/>
      <c r="H23" s="20"/>
      <c r="I23" s="21"/>
    </row>
    <row r="24" spans="1:10" ht="14.1" customHeight="1">
      <c r="B24" s="13">
        <f>KM!B19</f>
        <v>2353</v>
      </c>
      <c r="C24" s="30"/>
      <c r="D24" s="13">
        <f>KM!F10</f>
        <v>3277</v>
      </c>
      <c r="E24" s="30"/>
      <c r="F24" s="13" t="str">
        <f>KM!F29</f>
        <v/>
      </c>
      <c r="G24" s="31"/>
      <c r="H24" s="39"/>
      <c r="I24" s="21"/>
    </row>
    <row r="25" spans="1:10" ht="14.1" customHeight="1">
      <c r="B25" s="13">
        <f>KM!B20</f>
        <v>2368</v>
      </c>
      <c r="C25" s="30"/>
      <c r="D25" s="13">
        <f>KM!F11</f>
        <v>3279</v>
      </c>
      <c r="E25" s="30"/>
      <c r="F25" s="13" t="str">
        <f>KM!F30</f>
        <v/>
      </c>
      <c r="G25" s="31"/>
      <c r="H25" s="39"/>
      <c r="I25" s="21"/>
    </row>
    <row r="26" spans="1:10" ht="14.1" customHeight="1">
      <c r="B26" s="13">
        <f>KM!B21</f>
        <v>2370</v>
      </c>
      <c r="C26" s="30"/>
      <c r="D26" s="13">
        <f>KM!F12</f>
        <v>3281</v>
      </c>
      <c r="E26" s="30"/>
      <c r="F26" s="13" t="str">
        <f>KM!F31</f>
        <v/>
      </c>
      <c r="G26" s="31"/>
      <c r="H26" s="39"/>
      <c r="I26" s="21"/>
    </row>
    <row r="27" spans="1:10" ht="14.1" customHeight="1">
      <c r="B27" s="13">
        <f>KM!B22</f>
        <v>2374</v>
      </c>
      <c r="C27" s="30"/>
      <c r="D27" s="13">
        <f>KM!F13</f>
        <v>3283</v>
      </c>
      <c r="E27" s="30"/>
      <c r="F27" s="13" t="str">
        <f>KM!F32</f>
        <v/>
      </c>
      <c r="G27" s="31"/>
      <c r="H27" s="39"/>
      <c r="I27" s="21"/>
    </row>
    <row r="28" spans="1:10" ht="14.1" customHeight="1">
      <c r="B28" s="13">
        <f>KM!B23</f>
        <v>2398</v>
      </c>
      <c r="C28" s="30"/>
      <c r="D28" s="13">
        <f>KM!F14</f>
        <v>3308</v>
      </c>
      <c r="E28" s="30"/>
      <c r="F28" s="13">
        <f>KM!F33</f>
        <v>0</v>
      </c>
      <c r="G28" s="31"/>
      <c r="H28" s="39"/>
      <c r="I28" s="21"/>
    </row>
    <row r="29" spans="1:10" ht="14.1" customHeight="1">
      <c r="B29" s="36"/>
      <c r="C29" s="37"/>
      <c r="D29" s="36"/>
      <c r="E29" s="37"/>
      <c r="F29" s="36"/>
      <c r="G29" s="38"/>
      <c r="H29" s="39"/>
      <c r="I29" s="21"/>
    </row>
    <row r="30" spans="1:10">
      <c r="B30" s="14"/>
      <c r="C30" s="14"/>
      <c r="D30" s="15" t="s">
        <v>17</v>
      </c>
      <c r="E30" s="15"/>
      <c r="F30" s="15"/>
      <c r="G30" s="15"/>
      <c r="H30" s="14"/>
      <c r="I30" s="14"/>
    </row>
    <row r="31" spans="1:10" ht="9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25.5" customHeight="1">
      <c r="A32" s="193" t="s">
        <v>18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5" customHeight="1">
      <c r="A33" s="188" t="s">
        <v>9</v>
      </c>
      <c r="B33" s="189"/>
      <c r="C33" s="189"/>
      <c r="D33" s="189"/>
      <c r="E33" s="190"/>
      <c r="F33" s="188" t="s">
        <v>72</v>
      </c>
      <c r="G33" s="189"/>
      <c r="H33" s="189"/>
      <c r="I33" s="189"/>
      <c r="J33" s="190"/>
    </row>
    <row r="34" spans="1:10" ht="17.100000000000001" customHeight="1">
      <c r="A34" s="9"/>
      <c r="B34" s="180" t="s">
        <v>10</v>
      </c>
      <c r="C34" s="180"/>
      <c r="D34" s="180" t="s">
        <v>11</v>
      </c>
      <c r="E34" s="180"/>
      <c r="F34" s="9"/>
      <c r="G34" s="180" t="s">
        <v>10</v>
      </c>
      <c r="H34" s="180"/>
      <c r="I34" s="180" t="s">
        <v>11</v>
      </c>
      <c r="J34" s="180"/>
    </row>
    <row r="35" spans="1:10" ht="18" customHeight="1">
      <c r="A35" s="10" t="s">
        <v>12</v>
      </c>
      <c r="B35" s="191"/>
      <c r="C35" s="180"/>
      <c r="D35" s="191"/>
      <c r="E35" s="180"/>
      <c r="F35" s="10" t="s">
        <v>12</v>
      </c>
      <c r="G35" s="191"/>
      <c r="H35" s="180"/>
      <c r="I35" s="191"/>
      <c r="J35" s="180"/>
    </row>
    <row r="36" spans="1:10" ht="18" customHeight="1">
      <c r="A36" s="11" t="s">
        <v>13</v>
      </c>
      <c r="B36" s="191"/>
      <c r="C36" s="180"/>
      <c r="D36" s="191"/>
      <c r="E36" s="180"/>
      <c r="F36" s="11" t="s">
        <v>13</v>
      </c>
      <c r="G36" s="191"/>
      <c r="H36" s="180"/>
      <c r="I36" s="191"/>
      <c r="J36" s="180"/>
    </row>
    <row r="37" spans="1:10" ht="18" customHeight="1">
      <c r="A37" s="10" t="s">
        <v>14</v>
      </c>
      <c r="B37" s="191"/>
      <c r="C37" s="180"/>
      <c r="D37" s="191"/>
      <c r="E37" s="180"/>
      <c r="F37" s="10" t="s">
        <v>14</v>
      </c>
      <c r="G37" s="191"/>
      <c r="H37" s="180"/>
      <c r="I37" s="191"/>
      <c r="J37" s="180"/>
    </row>
    <row r="38" spans="1:10">
      <c r="A38" s="14"/>
      <c r="B38" s="80"/>
      <c r="C38" s="80"/>
      <c r="D38" s="80"/>
      <c r="E38" s="80"/>
      <c r="F38" s="80"/>
      <c r="G38" s="80"/>
      <c r="H38" s="14"/>
      <c r="I38" s="14"/>
      <c r="J38" s="14"/>
    </row>
    <row r="39" spans="1:10" ht="14.25">
      <c r="A39" s="14"/>
      <c r="B39" s="81" t="s">
        <v>15</v>
      </c>
      <c r="C39" s="81" t="s">
        <v>16</v>
      </c>
      <c r="D39" s="81" t="s">
        <v>15</v>
      </c>
      <c r="E39" s="81" t="s">
        <v>16</v>
      </c>
      <c r="F39" s="81" t="s">
        <v>15</v>
      </c>
      <c r="G39" s="81" t="s">
        <v>16</v>
      </c>
      <c r="H39" s="14"/>
      <c r="I39" s="14"/>
      <c r="J39" s="14"/>
    </row>
    <row r="40" spans="1:10" ht="18.95" customHeight="1">
      <c r="A40" s="14"/>
      <c r="B40" s="82"/>
      <c r="C40" s="83"/>
      <c r="D40" s="82"/>
      <c r="E40" s="83"/>
      <c r="F40" s="82"/>
      <c r="G40" s="84"/>
      <c r="H40" s="14"/>
      <c r="I40" s="14"/>
      <c r="J40" s="14"/>
    </row>
    <row r="41" spans="1:10" ht="18.95" customHeight="1">
      <c r="A41" s="14"/>
      <c r="B41" s="82"/>
      <c r="C41" s="83"/>
      <c r="D41" s="82"/>
      <c r="E41" s="83"/>
      <c r="F41" s="82"/>
      <c r="G41" s="83"/>
      <c r="H41" s="14"/>
      <c r="I41" s="14"/>
      <c r="J41" s="14"/>
    </row>
    <row r="42" spans="1:10" ht="18.95" customHeight="1">
      <c r="A42" s="17"/>
      <c r="B42" s="82"/>
      <c r="C42" s="83"/>
      <c r="D42" s="82"/>
      <c r="E42" s="83"/>
      <c r="F42" s="82"/>
      <c r="G42" s="83"/>
      <c r="H42" s="17"/>
      <c r="I42" s="17"/>
      <c r="J42" s="17"/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 ht="19.5" customHeight="1">
      <c r="A44" s="192" t="s">
        <v>19</v>
      </c>
      <c r="B44" s="192"/>
      <c r="C44" s="192"/>
      <c r="D44" s="192"/>
      <c r="E44" s="192"/>
      <c r="F44" s="192"/>
      <c r="G44" s="192"/>
      <c r="H44" s="192"/>
      <c r="I44" s="192"/>
      <c r="J44" s="192"/>
    </row>
    <row r="45" spans="1:10">
      <c r="B45" s="14"/>
      <c r="C45" s="14"/>
      <c r="D45" s="14"/>
      <c r="E45" s="14"/>
      <c r="F45" s="14"/>
      <c r="G45" s="14"/>
      <c r="H45" s="14"/>
      <c r="I45" s="14"/>
    </row>
    <row r="46" spans="1:10" ht="14.25" customHeight="1">
      <c r="B46" s="185" t="s">
        <v>20</v>
      </c>
      <c r="C46" s="186"/>
      <c r="D46" s="186"/>
      <c r="E46" s="187"/>
      <c r="F46" s="185" t="s">
        <v>18</v>
      </c>
      <c r="G46" s="186"/>
      <c r="H46" s="186"/>
      <c r="I46" s="187"/>
    </row>
    <row r="47" spans="1:10" ht="18" customHeight="1">
      <c r="B47" s="183" t="s">
        <v>21</v>
      </c>
      <c r="C47" s="183"/>
      <c r="D47" s="184"/>
      <c r="E47" s="184"/>
      <c r="F47" s="181" t="s">
        <v>21</v>
      </c>
      <c r="G47" s="182"/>
      <c r="H47" s="180"/>
      <c r="I47" s="180"/>
    </row>
    <row r="48" spans="1:10" ht="18" customHeight="1">
      <c r="B48" s="183" t="s">
        <v>22</v>
      </c>
      <c r="C48" s="183"/>
      <c r="D48" s="184"/>
      <c r="E48" s="184"/>
      <c r="F48" s="181" t="s">
        <v>22</v>
      </c>
      <c r="G48" s="182"/>
      <c r="H48" s="180"/>
      <c r="I48" s="180"/>
    </row>
    <row r="49" spans="2:9" ht="18" customHeight="1">
      <c r="B49" s="183" t="s">
        <v>23</v>
      </c>
      <c r="C49" s="183"/>
      <c r="D49" s="184"/>
      <c r="E49" s="184"/>
      <c r="F49" s="181" t="s">
        <v>24</v>
      </c>
      <c r="G49" s="182"/>
      <c r="H49" s="180"/>
      <c r="I49" s="180"/>
    </row>
  </sheetData>
  <sheetProtection password="A667" sheet="1" objects="1" scenarios="1" selectLockedCells="1"/>
  <mergeCells count="55">
    <mergeCell ref="B1:D1"/>
    <mergeCell ref="H1:J1"/>
    <mergeCell ref="A2:J2"/>
    <mergeCell ref="D5:E5"/>
    <mergeCell ref="I4:J4"/>
    <mergeCell ref="G5:H5"/>
    <mergeCell ref="I5:J5"/>
    <mergeCell ref="D6:E6"/>
    <mergeCell ref="A3:E3"/>
    <mergeCell ref="F3:J3"/>
    <mergeCell ref="G4:H4"/>
    <mergeCell ref="G6:H6"/>
    <mergeCell ref="I6:J6"/>
    <mergeCell ref="B4:C4"/>
    <mergeCell ref="D4:E4"/>
    <mergeCell ref="B5:C5"/>
    <mergeCell ref="B6:C6"/>
    <mergeCell ref="G7:H7"/>
    <mergeCell ref="I7:J7"/>
    <mergeCell ref="B35:C35"/>
    <mergeCell ref="D35:E35"/>
    <mergeCell ref="G35:H35"/>
    <mergeCell ref="I35:J35"/>
    <mergeCell ref="B7:C7"/>
    <mergeCell ref="D7:E7"/>
    <mergeCell ref="F33:J33"/>
    <mergeCell ref="A32:J32"/>
    <mergeCell ref="F46:I46"/>
    <mergeCell ref="A33:E33"/>
    <mergeCell ref="B46:E46"/>
    <mergeCell ref="B37:C37"/>
    <mergeCell ref="D37:E37"/>
    <mergeCell ref="G37:H37"/>
    <mergeCell ref="I37:J37"/>
    <mergeCell ref="B36:C36"/>
    <mergeCell ref="D36:E36"/>
    <mergeCell ref="G36:H36"/>
    <mergeCell ref="I36:J36"/>
    <mergeCell ref="A44:J44"/>
    <mergeCell ref="H48:I48"/>
    <mergeCell ref="H49:I49"/>
    <mergeCell ref="B34:C34"/>
    <mergeCell ref="D34:E34"/>
    <mergeCell ref="G34:H34"/>
    <mergeCell ref="I34:J34"/>
    <mergeCell ref="F48:G48"/>
    <mergeCell ref="F49:G49"/>
    <mergeCell ref="H47:I47"/>
    <mergeCell ref="F47:G47"/>
    <mergeCell ref="B48:C48"/>
    <mergeCell ref="B49:C49"/>
    <mergeCell ref="D47:E47"/>
    <mergeCell ref="D48:E48"/>
    <mergeCell ref="D49:E49"/>
    <mergeCell ref="B47:C47"/>
  </mergeCells>
  <phoneticPr fontId="0" type="noConversion"/>
  <conditionalFormatting sqref="B10:B28 D10:D28 F10:F28">
    <cfRule type="cellIs" dxfId="16" priority="1" stopIfTrue="1" operator="equal">
      <formula>0</formula>
    </cfRule>
  </conditionalFormatting>
  <pageMargins left="0.17" right="0.16" top="0.24" bottom="0.2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31"/>
  <sheetViews>
    <sheetView zoomScale="94" workbookViewId="0">
      <selection activeCell="J32" sqref="J32"/>
    </sheetView>
  </sheetViews>
  <sheetFormatPr baseColWidth="10" defaultRowHeight="27" customHeight="1"/>
  <cols>
    <col min="1" max="1" width="10.5703125" customWidth="1"/>
    <col min="2" max="2" width="18.85546875" customWidth="1"/>
    <col min="3" max="3" width="7.85546875" customWidth="1"/>
    <col min="4" max="4" width="13.85546875" customWidth="1"/>
    <col min="5" max="5" width="10.5703125" customWidth="1"/>
    <col min="6" max="6" width="18.85546875" customWidth="1"/>
    <col min="7" max="7" width="7.85546875" customWidth="1"/>
    <col min="8" max="8" width="13.85546875" customWidth="1"/>
  </cols>
  <sheetData>
    <row r="1" spans="1:8" s="1" customFormat="1" ht="27" customHeight="1">
      <c r="A1" s="19" t="s">
        <v>15</v>
      </c>
      <c r="B1" s="19" t="s">
        <v>47</v>
      </c>
      <c r="C1" s="19" t="s">
        <v>16</v>
      </c>
      <c r="D1" s="19" t="s">
        <v>48</v>
      </c>
      <c r="E1" s="19" t="s">
        <v>15</v>
      </c>
      <c r="F1" s="19" t="s">
        <v>47</v>
      </c>
      <c r="G1" s="19" t="s">
        <v>16</v>
      </c>
      <c r="H1" s="19" t="s">
        <v>48</v>
      </c>
    </row>
    <row r="2" spans="1:8" ht="27" customHeight="1">
      <c r="A2" s="32"/>
      <c r="B2" s="32"/>
      <c r="C2" s="32"/>
      <c r="D2" s="32"/>
      <c r="E2" s="32"/>
      <c r="F2" s="32"/>
      <c r="G2" s="32"/>
      <c r="H2" s="32"/>
    </row>
    <row r="3" spans="1:8" ht="27" customHeight="1">
      <c r="A3" s="32"/>
      <c r="B3" s="32"/>
      <c r="C3" s="32"/>
      <c r="D3" s="32"/>
      <c r="E3" s="32"/>
      <c r="F3" s="32"/>
      <c r="G3" s="32"/>
      <c r="H3" s="32"/>
    </row>
    <row r="4" spans="1:8" ht="27" customHeight="1">
      <c r="A4" s="32"/>
      <c r="B4" s="32"/>
      <c r="C4" s="32"/>
      <c r="D4" s="32"/>
      <c r="E4" s="32"/>
      <c r="F4" s="32"/>
      <c r="G4" s="32"/>
      <c r="H4" s="32"/>
    </row>
    <row r="5" spans="1:8" ht="27" customHeight="1">
      <c r="A5" s="32"/>
      <c r="B5" s="32"/>
      <c r="C5" s="32"/>
      <c r="D5" s="32"/>
      <c r="E5" s="32"/>
      <c r="F5" s="32"/>
      <c r="G5" s="32"/>
      <c r="H5" s="32"/>
    </row>
    <row r="6" spans="1:8" ht="27" customHeight="1">
      <c r="A6" s="32"/>
      <c r="B6" s="32"/>
      <c r="C6" s="32"/>
      <c r="D6" s="32"/>
      <c r="E6" s="32"/>
      <c r="F6" s="32"/>
      <c r="G6" s="32"/>
      <c r="H6" s="32"/>
    </row>
    <row r="7" spans="1:8" ht="27" customHeight="1">
      <c r="A7" s="32"/>
      <c r="B7" s="32"/>
      <c r="C7" s="32"/>
      <c r="D7" s="32"/>
      <c r="E7" s="32"/>
      <c r="F7" s="32"/>
      <c r="G7" s="32"/>
      <c r="H7" s="32"/>
    </row>
    <row r="8" spans="1:8" ht="27" customHeight="1">
      <c r="A8" s="32"/>
      <c r="B8" s="32"/>
      <c r="C8" s="32"/>
      <c r="D8" s="32"/>
      <c r="E8" s="32"/>
      <c r="F8" s="32"/>
      <c r="G8" s="32"/>
      <c r="H8" s="32"/>
    </row>
    <row r="9" spans="1:8" ht="27" customHeight="1">
      <c r="A9" s="32"/>
      <c r="B9" s="32"/>
      <c r="C9" s="32"/>
      <c r="D9" s="32"/>
      <c r="E9" s="32"/>
      <c r="F9" s="32"/>
      <c r="G9" s="32"/>
      <c r="H9" s="32"/>
    </row>
    <row r="10" spans="1:8" ht="27" customHeight="1">
      <c r="A10" s="32"/>
      <c r="B10" s="32"/>
      <c r="C10" s="32"/>
      <c r="D10" s="32"/>
      <c r="E10" s="32"/>
      <c r="F10" s="32"/>
      <c r="G10" s="32"/>
      <c r="H10" s="32"/>
    </row>
    <row r="11" spans="1:8" ht="27" customHeight="1">
      <c r="A11" s="32"/>
      <c r="B11" s="32"/>
      <c r="C11" s="32"/>
      <c r="D11" s="32"/>
      <c r="E11" s="32"/>
      <c r="F11" s="32"/>
      <c r="G11" s="32"/>
      <c r="H11" s="32"/>
    </row>
    <row r="12" spans="1:8" ht="27" customHeight="1">
      <c r="A12" s="32"/>
      <c r="B12" s="32"/>
      <c r="C12" s="32"/>
      <c r="D12" s="32"/>
      <c r="E12" s="32"/>
      <c r="F12" s="32"/>
      <c r="G12" s="32"/>
      <c r="H12" s="32"/>
    </row>
    <row r="13" spans="1:8" ht="27" customHeight="1">
      <c r="A13" s="32"/>
      <c r="B13" s="32"/>
      <c r="C13" s="32"/>
      <c r="D13" s="32"/>
      <c r="E13" s="32"/>
      <c r="F13" s="32"/>
      <c r="G13" s="32"/>
      <c r="H13" s="32"/>
    </row>
    <row r="14" spans="1:8" ht="27" customHeight="1">
      <c r="A14" s="32"/>
      <c r="B14" s="32"/>
      <c r="C14" s="32"/>
      <c r="D14" s="32"/>
      <c r="E14" s="32"/>
      <c r="F14" s="32"/>
      <c r="G14" s="32"/>
      <c r="H14" s="32"/>
    </row>
    <row r="15" spans="1:8" ht="27" customHeight="1">
      <c r="A15" s="32"/>
      <c r="B15" s="32"/>
      <c r="C15" s="32"/>
      <c r="D15" s="32"/>
      <c r="E15" s="32"/>
      <c r="F15" s="32"/>
      <c r="G15" s="32"/>
      <c r="H15" s="32"/>
    </row>
    <row r="16" spans="1:8" ht="27" customHeight="1">
      <c r="A16" s="32"/>
      <c r="B16" s="32"/>
      <c r="C16" s="32"/>
      <c r="D16" s="32"/>
      <c r="E16" s="32"/>
      <c r="F16" s="32"/>
      <c r="G16" s="32"/>
      <c r="H16" s="32"/>
    </row>
    <row r="17" spans="1:8" ht="27" customHeight="1">
      <c r="A17" s="32"/>
      <c r="B17" s="32"/>
      <c r="C17" s="32"/>
      <c r="D17" s="32"/>
      <c r="E17" s="32"/>
      <c r="F17" s="32"/>
      <c r="G17" s="32"/>
      <c r="H17" s="32"/>
    </row>
    <row r="18" spans="1:8" ht="27" customHeight="1">
      <c r="A18" s="32"/>
      <c r="B18" s="32"/>
      <c r="C18" s="32"/>
      <c r="D18" s="32"/>
      <c r="E18" s="32"/>
      <c r="F18" s="32"/>
      <c r="G18" s="32"/>
      <c r="H18" s="32"/>
    </row>
    <row r="19" spans="1:8" ht="27" customHeight="1">
      <c r="A19" s="32"/>
      <c r="B19" s="32"/>
      <c r="C19" s="32"/>
      <c r="D19" s="32"/>
      <c r="E19" s="32"/>
      <c r="F19" s="32"/>
      <c r="G19" s="32"/>
      <c r="H19" s="32"/>
    </row>
    <row r="20" spans="1:8" ht="27" customHeight="1">
      <c r="A20" s="32"/>
      <c r="B20" s="32"/>
      <c r="C20" s="32"/>
      <c r="D20" s="32"/>
      <c r="E20" s="32"/>
      <c r="F20" s="32"/>
      <c r="G20" s="32"/>
      <c r="H20" s="32"/>
    </row>
    <row r="21" spans="1:8" ht="27" customHeight="1">
      <c r="A21" s="32"/>
      <c r="B21" s="32"/>
      <c r="C21" s="32"/>
      <c r="D21" s="32"/>
      <c r="E21" s="32"/>
      <c r="F21" s="32"/>
      <c r="G21" s="32"/>
      <c r="H21" s="32"/>
    </row>
    <row r="22" spans="1:8" ht="27" customHeight="1">
      <c r="A22" s="32"/>
      <c r="B22" s="32"/>
      <c r="C22" s="32"/>
      <c r="D22" s="32"/>
      <c r="E22" s="32"/>
      <c r="F22" s="32"/>
      <c r="G22" s="32"/>
      <c r="H22" s="32"/>
    </row>
    <row r="23" spans="1:8" ht="27" customHeight="1">
      <c r="A23" s="32"/>
      <c r="B23" s="32"/>
      <c r="C23" s="32"/>
      <c r="D23" s="32"/>
      <c r="E23" s="32"/>
      <c r="F23" s="32"/>
      <c r="G23" s="32"/>
      <c r="H23" s="32"/>
    </row>
    <row r="24" spans="1:8" ht="27" customHeight="1">
      <c r="A24" s="32"/>
      <c r="B24" s="32"/>
      <c r="C24" s="32"/>
      <c r="D24" s="32"/>
      <c r="E24" s="32"/>
      <c r="F24" s="32"/>
      <c r="G24" s="32"/>
      <c r="H24" s="32"/>
    </row>
    <row r="25" spans="1:8" ht="27" customHeight="1">
      <c r="A25" s="32"/>
      <c r="B25" s="32"/>
      <c r="C25" s="32"/>
      <c r="D25" s="32"/>
      <c r="E25" s="32"/>
      <c r="F25" s="32"/>
      <c r="G25" s="32"/>
      <c r="H25" s="32"/>
    </row>
    <row r="26" spans="1:8" ht="27" customHeight="1">
      <c r="A26" s="32"/>
      <c r="B26" s="32"/>
      <c r="C26" s="32"/>
      <c r="D26" s="32"/>
      <c r="E26" s="32"/>
      <c r="F26" s="32"/>
      <c r="G26" s="32"/>
      <c r="H26" s="32"/>
    </row>
    <row r="27" spans="1:8" ht="27" customHeight="1">
      <c r="A27" s="32"/>
      <c r="B27" s="32"/>
      <c r="C27" s="32"/>
      <c r="D27" s="32"/>
      <c r="E27" s="32"/>
      <c r="F27" s="32"/>
      <c r="G27" s="32"/>
      <c r="H27" s="32"/>
    </row>
    <row r="28" spans="1:8" ht="27" customHeight="1">
      <c r="A28" s="32"/>
      <c r="B28" s="32"/>
      <c r="C28" s="32"/>
      <c r="D28" s="32"/>
      <c r="E28" s="32"/>
      <c r="F28" s="32"/>
      <c r="G28" s="32"/>
      <c r="H28" s="32"/>
    </row>
    <row r="29" spans="1:8" ht="27" customHeight="1">
      <c r="A29" s="32"/>
      <c r="B29" s="32"/>
      <c r="C29" s="32"/>
      <c r="D29" s="32"/>
      <c r="E29" s="32"/>
      <c r="F29" s="32"/>
      <c r="G29" s="32"/>
      <c r="H29" s="32"/>
    </row>
    <row r="30" spans="1:8" ht="27" customHeight="1">
      <c r="A30" s="32"/>
      <c r="B30" s="32"/>
      <c r="C30" s="32"/>
      <c r="D30" s="32"/>
      <c r="E30" s="32"/>
      <c r="F30" s="32"/>
      <c r="G30" s="32"/>
      <c r="H30" s="32"/>
    </row>
    <row r="31" spans="1:8" ht="27" customHeight="1">
      <c r="A31" s="32"/>
      <c r="B31" s="32"/>
      <c r="C31" s="32"/>
      <c r="D31" s="32"/>
      <c r="E31" s="32"/>
      <c r="F31" s="32"/>
      <c r="G31" s="32"/>
      <c r="H31" s="32"/>
    </row>
  </sheetData>
  <sheetProtection sheet="1" objects="1" scenarios="1" selectLockedCells="1"/>
  <phoneticPr fontId="2" type="noConversion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67"/>
  <sheetViews>
    <sheetView tabSelected="1" workbookViewId="0">
      <selection sqref="A1:N47"/>
    </sheetView>
  </sheetViews>
  <sheetFormatPr baseColWidth="10" defaultRowHeight="12.75"/>
  <cols>
    <col min="1" max="1" width="7.28515625" style="1" customWidth="1"/>
    <col min="2" max="2" width="3.7109375" style="1" customWidth="1"/>
    <col min="3" max="3" width="8.7109375" style="1" customWidth="1"/>
    <col min="4" max="4" width="7.140625" style="1" customWidth="1"/>
    <col min="5" max="5" width="5.5703125" style="1" customWidth="1"/>
    <col min="6" max="6" width="6.140625" style="1" customWidth="1"/>
    <col min="7" max="7" width="12.7109375" style="1" customWidth="1"/>
    <col min="8" max="8" width="7.28515625" style="1" customWidth="1"/>
    <col min="9" max="9" width="3.7109375" style="1" customWidth="1"/>
    <col min="10" max="10" width="8.7109375" style="1" customWidth="1"/>
    <col min="11" max="11" width="7.140625" style="1" customWidth="1"/>
    <col min="12" max="12" width="5.5703125" style="1" customWidth="1"/>
    <col min="13" max="13" width="6.140625" style="1" customWidth="1"/>
    <col min="14" max="14" width="12.7109375" style="1" customWidth="1"/>
  </cols>
  <sheetData>
    <row r="1" spans="1:17" ht="13.5" thickBot="1">
      <c r="A1" s="198" t="s">
        <v>40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7" ht="30" customHeight="1" thickTop="1" thickBot="1">
      <c r="A2" s="204" t="s">
        <v>103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116" t="s">
        <v>6</v>
      </c>
      <c r="N2" s="117">
        <f ca="1">TODAY()</f>
        <v>45582</v>
      </c>
    </row>
    <row r="3" spans="1:17" ht="25.5" customHeight="1" thickTop="1" thickBot="1">
      <c r="A3" s="207" t="s">
        <v>37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7" ht="28.5" customHeight="1" thickTop="1" thickBot="1">
      <c r="A4" s="28" t="s">
        <v>1</v>
      </c>
      <c r="B4" s="28" t="s">
        <v>33</v>
      </c>
      <c r="C4" s="28" t="s">
        <v>34</v>
      </c>
      <c r="D4" s="28" t="s">
        <v>35</v>
      </c>
      <c r="E4" s="28" t="s">
        <v>36</v>
      </c>
      <c r="F4" s="28" t="s">
        <v>38</v>
      </c>
      <c r="G4" s="28" t="s">
        <v>39</v>
      </c>
      <c r="H4" s="28" t="s">
        <v>1</v>
      </c>
      <c r="I4" s="28" t="s">
        <v>33</v>
      </c>
      <c r="J4" s="28" t="s">
        <v>34</v>
      </c>
      <c r="K4" s="28" t="s">
        <v>35</v>
      </c>
      <c r="L4" s="28" t="s">
        <v>36</v>
      </c>
      <c r="M4" s="28" t="s">
        <v>38</v>
      </c>
      <c r="N4" s="28" t="s">
        <v>39</v>
      </c>
    </row>
    <row r="5" spans="1:17" ht="16.5" thickTop="1" thickBot="1">
      <c r="A5" s="27">
        <f>KM!B5</f>
        <v>886</v>
      </c>
      <c r="B5" s="27"/>
      <c r="C5" s="27"/>
      <c r="D5" s="27"/>
      <c r="E5" s="27"/>
      <c r="F5" s="27"/>
      <c r="G5" s="27"/>
      <c r="H5" s="27">
        <f>KM!F5</f>
        <v>3242</v>
      </c>
      <c r="I5" s="27"/>
      <c r="J5" s="27"/>
      <c r="K5" s="27"/>
      <c r="L5" s="27"/>
      <c r="M5" s="27"/>
      <c r="N5" s="27"/>
      <c r="P5" s="3"/>
      <c r="Q5" s="3"/>
    </row>
    <row r="6" spans="1:17" ht="16.5" thickTop="1" thickBot="1">
      <c r="A6" s="27">
        <f>KM!B6</f>
        <v>1502</v>
      </c>
      <c r="B6" s="27"/>
      <c r="C6" s="27"/>
      <c r="D6" s="27"/>
      <c r="E6" s="27"/>
      <c r="F6" s="27"/>
      <c r="G6" s="27"/>
      <c r="H6" s="27">
        <f>KM!F6</f>
        <v>3244</v>
      </c>
      <c r="I6" s="27"/>
      <c r="J6" s="27"/>
      <c r="K6" s="27"/>
      <c r="L6" s="27"/>
      <c r="M6" s="27"/>
      <c r="N6" s="27"/>
      <c r="P6" s="3"/>
      <c r="Q6" s="3"/>
    </row>
    <row r="7" spans="1:17" ht="16.5" thickTop="1" thickBot="1">
      <c r="A7" s="27">
        <f>KM!B7</f>
        <v>1815</v>
      </c>
      <c r="B7" s="27"/>
      <c r="C7" s="27"/>
      <c r="D7" s="27"/>
      <c r="E7" s="27"/>
      <c r="F7" s="27"/>
      <c r="G7" s="27"/>
      <c r="H7" s="27">
        <f>KM!F7</f>
        <v>3246</v>
      </c>
      <c r="I7" s="27"/>
      <c r="J7" s="27"/>
      <c r="K7" s="27"/>
      <c r="L7" s="27"/>
      <c r="M7" s="27"/>
      <c r="N7" s="27"/>
      <c r="P7" s="3"/>
      <c r="Q7" s="3"/>
    </row>
    <row r="8" spans="1:17" ht="16.5" thickTop="1" thickBot="1">
      <c r="A8" s="27">
        <f>KM!B8</f>
        <v>1817</v>
      </c>
      <c r="B8" s="27"/>
      <c r="C8" s="27"/>
      <c r="D8" s="27"/>
      <c r="E8" s="27"/>
      <c r="F8" s="27"/>
      <c r="G8" s="27"/>
      <c r="H8" s="27">
        <f>KM!F8</f>
        <v>3248</v>
      </c>
      <c r="I8" s="27"/>
      <c r="J8" s="27"/>
      <c r="K8" s="27"/>
      <c r="L8" s="27"/>
      <c r="M8" s="27"/>
      <c r="N8" s="27"/>
      <c r="P8" s="3"/>
      <c r="Q8" s="3"/>
    </row>
    <row r="9" spans="1:17" ht="16.5" thickTop="1" thickBot="1">
      <c r="A9" s="27">
        <f>KM!B9</f>
        <v>1976</v>
      </c>
      <c r="B9" s="27"/>
      <c r="C9" s="27"/>
      <c r="D9" s="27"/>
      <c r="E9" s="27"/>
      <c r="F9" s="27"/>
      <c r="G9" s="27"/>
      <c r="H9" s="27">
        <f>KM!F9</f>
        <v>3250</v>
      </c>
      <c r="I9" s="27"/>
      <c r="J9" s="27"/>
      <c r="K9" s="27"/>
      <c r="L9" s="27"/>
      <c r="M9" s="27"/>
      <c r="N9" s="27"/>
      <c r="P9" s="3"/>
      <c r="Q9" s="3"/>
    </row>
    <row r="10" spans="1:17" ht="16.5" thickTop="1" thickBot="1">
      <c r="A10" s="27">
        <f>KM!B10</f>
        <v>1978</v>
      </c>
      <c r="B10" s="27"/>
      <c r="C10" s="27"/>
      <c r="D10" s="27"/>
      <c r="E10" s="27"/>
      <c r="F10" s="27"/>
      <c r="G10" s="27"/>
      <c r="H10" s="27">
        <f>KM!F10</f>
        <v>3277</v>
      </c>
      <c r="I10" s="27"/>
      <c r="J10" s="27"/>
      <c r="K10" s="27"/>
      <c r="L10" s="27"/>
      <c r="M10" s="27"/>
      <c r="N10" s="27"/>
      <c r="P10" s="3"/>
      <c r="Q10" s="3"/>
    </row>
    <row r="11" spans="1:17" ht="16.5" thickTop="1" thickBot="1">
      <c r="A11" s="27">
        <f>KM!B11</f>
        <v>1982</v>
      </c>
      <c r="B11" s="27"/>
      <c r="C11" s="27"/>
      <c r="D11" s="27"/>
      <c r="E11" s="27"/>
      <c r="F11" s="27"/>
      <c r="G11" s="27"/>
      <c r="H11" s="27">
        <f>KM!F11</f>
        <v>3279</v>
      </c>
      <c r="I11" s="27"/>
      <c r="J11" s="27"/>
      <c r="K11" s="27"/>
      <c r="L11" s="27"/>
      <c r="M11" s="27"/>
      <c r="N11" s="27"/>
      <c r="P11" s="3"/>
      <c r="Q11" s="3"/>
    </row>
    <row r="12" spans="1:17" ht="16.5" thickTop="1" thickBot="1">
      <c r="A12" s="27">
        <f>KM!B12</f>
        <v>1984</v>
      </c>
      <c r="B12" s="27"/>
      <c r="C12" s="27"/>
      <c r="D12" s="27"/>
      <c r="E12" s="27"/>
      <c r="F12" s="27"/>
      <c r="G12" s="27"/>
      <c r="H12" s="27">
        <f>KM!F12</f>
        <v>3281</v>
      </c>
      <c r="I12" s="27"/>
      <c r="J12" s="27"/>
      <c r="K12" s="27"/>
      <c r="L12" s="27"/>
      <c r="M12" s="27"/>
      <c r="N12" s="27"/>
      <c r="P12" s="3"/>
      <c r="Q12" s="3"/>
    </row>
    <row r="13" spans="1:17" ht="16.5" thickTop="1" thickBot="1">
      <c r="A13" s="27">
        <f>KM!B13</f>
        <v>1986</v>
      </c>
      <c r="B13" s="27"/>
      <c r="C13" s="27"/>
      <c r="D13" s="27"/>
      <c r="E13" s="27"/>
      <c r="F13" s="27"/>
      <c r="G13" s="27"/>
      <c r="H13" s="27">
        <f>KM!F13</f>
        <v>3283</v>
      </c>
      <c r="I13" s="27"/>
      <c r="J13" s="27"/>
      <c r="K13" s="27"/>
      <c r="L13" s="27"/>
      <c r="M13" s="27"/>
      <c r="N13" s="27"/>
      <c r="P13" s="3"/>
      <c r="Q13" s="3"/>
    </row>
    <row r="14" spans="1:17" ht="16.5" thickTop="1" thickBot="1">
      <c r="A14" s="27">
        <f>KM!B14</f>
        <v>1990</v>
      </c>
      <c r="B14" s="27"/>
      <c r="C14" s="27"/>
      <c r="D14" s="27"/>
      <c r="E14" s="27"/>
      <c r="F14" s="27"/>
      <c r="G14" s="27"/>
      <c r="H14" s="27">
        <f>KM!F14</f>
        <v>3308</v>
      </c>
      <c r="I14" s="27"/>
      <c r="J14" s="27"/>
      <c r="K14" s="27"/>
      <c r="L14" s="27"/>
      <c r="M14" s="27"/>
      <c r="N14" s="27"/>
      <c r="P14" s="3"/>
      <c r="Q14" s="3"/>
    </row>
    <row r="15" spans="1:17" ht="16.5" thickTop="1" thickBot="1">
      <c r="A15" s="27">
        <f>KM!B15</f>
        <v>1992</v>
      </c>
      <c r="B15" s="27"/>
      <c r="C15" s="27"/>
      <c r="D15" s="27"/>
      <c r="E15" s="27"/>
      <c r="F15" s="27"/>
      <c r="G15" s="27"/>
      <c r="H15" s="27">
        <f>KM!F15</f>
        <v>3310</v>
      </c>
      <c r="I15" s="27"/>
      <c r="J15" s="27"/>
      <c r="K15" s="27"/>
      <c r="L15" s="27"/>
      <c r="M15" s="27"/>
      <c r="N15" s="27"/>
      <c r="P15" s="3"/>
      <c r="Q15" s="3"/>
    </row>
    <row r="16" spans="1:17" ht="16.5" thickTop="1" thickBot="1">
      <c r="A16" s="27">
        <f>KM!B16</f>
        <v>1994</v>
      </c>
      <c r="B16" s="27"/>
      <c r="C16" s="27"/>
      <c r="D16" s="27"/>
      <c r="E16" s="27"/>
      <c r="F16" s="27"/>
      <c r="G16" s="27"/>
      <c r="H16" s="27">
        <f>KM!F16</f>
        <v>3312</v>
      </c>
      <c r="I16" s="27"/>
      <c r="J16" s="27"/>
      <c r="K16" s="27"/>
      <c r="L16" s="27"/>
      <c r="M16" s="27"/>
      <c r="N16" s="27"/>
      <c r="P16" s="3"/>
      <c r="Q16" s="3"/>
    </row>
    <row r="17" spans="1:17" ht="16.5" thickTop="1" thickBot="1">
      <c r="A17" s="27">
        <f>KM!B17</f>
        <v>1996</v>
      </c>
      <c r="B17" s="27"/>
      <c r="C17" s="27"/>
      <c r="D17" s="27"/>
      <c r="E17" s="27"/>
      <c r="F17" s="27"/>
      <c r="G17" s="27"/>
      <c r="H17" s="27">
        <f>KM!F17</f>
        <v>3554</v>
      </c>
      <c r="I17" s="27"/>
      <c r="J17" s="27"/>
      <c r="K17" s="27"/>
      <c r="L17" s="27"/>
      <c r="M17" s="27"/>
      <c r="N17" s="27"/>
      <c r="P17" s="3"/>
      <c r="Q17" s="3"/>
    </row>
    <row r="18" spans="1:17" ht="16.5" thickTop="1" thickBot="1">
      <c r="A18" s="27">
        <f>KM!B18</f>
        <v>2332</v>
      </c>
      <c r="B18" s="27"/>
      <c r="C18" s="27"/>
      <c r="D18" s="27"/>
      <c r="E18" s="27"/>
      <c r="F18" s="27"/>
      <c r="G18" s="27"/>
      <c r="H18" s="27">
        <f>KM!F18</f>
        <v>3564</v>
      </c>
      <c r="I18" s="27"/>
      <c r="J18" s="27"/>
      <c r="K18" s="27"/>
      <c r="L18" s="27"/>
      <c r="M18" s="27"/>
      <c r="N18" s="27"/>
      <c r="P18" s="3"/>
      <c r="Q18" s="3"/>
    </row>
    <row r="19" spans="1:17" ht="16.5" thickTop="1" thickBot="1">
      <c r="A19" s="27">
        <f>KM!B19</f>
        <v>2353</v>
      </c>
      <c r="B19" s="27"/>
      <c r="C19" s="27"/>
      <c r="D19" s="27"/>
      <c r="E19" s="27"/>
      <c r="F19" s="27"/>
      <c r="G19" s="27"/>
      <c r="H19" s="27">
        <f>KM!F19</f>
        <v>3566</v>
      </c>
      <c r="I19" s="27"/>
      <c r="J19" s="27"/>
      <c r="K19" s="27"/>
      <c r="L19" s="27"/>
      <c r="M19" s="27"/>
      <c r="N19" s="27"/>
      <c r="P19" s="3"/>
      <c r="Q19" s="3"/>
    </row>
    <row r="20" spans="1:17" ht="16.5" thickTop="1" thickBot="1">
      <c r="A20" s="27">
        <f>KM!B20</f>
        <v>2368</v>
      </c>
      <c r="B20" s="27"/>
      <c r="C20" s="27"/>
      <c r="D20" s="27"/>
      <c r="E20" s="27"/>
      <c r="F20" s="27"/>
      <c r="G20" s="27"/>
      <c r="H20" s="27">
        <f>KM!F20</f>
        <v>3782</v>
      </c>
      <c r="I20" s="27"/>
      <c r="J20" s="27"/>
      <c r="K20" s="27"/>
      <c r="L20" s="27"/>
      <c r="M20" s="27"/>
      <c r="N20" s="27"/>
      <c r="P20" s="3"/>
      <c r="Q20" s="3"/>
    </row>
    <row r="21" spans="1:17" ht="16.5" thickTop="1" thickBot="1">
      <c r="A21" s="27">
        <f>KM!B21</f>
        <v>2370</v>
      </c>
      <c r="B21" s="27"/>
      <c r="C21" s="27"/>
      <c r="D21" s="27"/>
      <c r="E21" s="27"/>
      <c r="F21" s="27"/>
      <c r="G21" s="27"/>
      <c r="H21" s="27">
        <f>KM!F21</f>
        <v>3784</v>
      </c>
      <c r="I21" s="27"/>
      <c r="J21" s="27"/>
      <c r="K21" s="27"/>
      <c r="L21" s="27"/>
      <c r="M21" s="27"/>
      <c r="N21" s="27"/>
      <c r="P21" s="3"/>
      <c r="Q21" s="3"/>
    </row>
    <row r="22" spans="1:17" ht="16.5" thickTop="1" thickBot="1">
      <c r="A22" s="27">
        <f>KM!B22</f>
        <v>2374</v>
      </c>
      <c r="B22" s="27"/>
      <c r="C22" s="27"/>
      <c r="D22" s="27"/>
      <c r="E22" s="27"/>
      <c r="F22" s="27"/>
      <c r="G22" s="27"/>
      <c r="H22" s="27">
        <f>KM!F22</f>
        <v>3850</v>
      </c>
      <c r="I22" s="27"/>
      <c r="J22" s="27"/>
      <c r="K22" s="27"/>
      <c r="L22" s="27"/>
      <c r="M22" s="27"/>
      <c r="N22" s="27"/>
      <c r="P22" s="3"/>
      <c r="Q22" s="3"/>
    </row>
    <row r="23" spans="1:17" ht="16.5" thickTop="1" thickBot="1">
      <c r="A23" s="27">
        <f>KM!B23</f>
        <v>2398</v>
      </c>
      <c r="B23" s="27"/>
      <c r="C23" s="27"/>
      <c r="D23" s="27"/>
      <c r="E23" s="27"/>
      <c r="F23" s="27"/>
      <c r="G23" s="27"/>
      <c r="H23" s="27">
        <f>KM!F23</f>
        <v>3860</v>
      </c>
      <c r="I23" s="27"/>
      <c r="J23" s="27"/>
      <c r="K23" s="27"/>
      <c r="L23" s="27"/>
      <c r="M23" s="27"/>
      <c r="N23" s="27"/>
      <c r="P23" s="3"/>
      <c r="Q23" s="3"/>
    </row>
    <row r="24" spans="1:17" ht="16.5" thickTop="1" thickBot="1">
      <c r="A24" s="27">
        <f>KM!B24</f>
        <v>2400</v>
      </c>
      <c r="B24" s="27"/>
      <c r="C24" s="27"/>
      <c r="D24" s="27"/>
      <c r="E24" s="27"/>
      <c r="F24" s="27"/>
      <c r="G24" s="27"/>
      <c r="H24" s="27">
        <f>KM!F24</f>
        <v>3862</v>
      </c>
      <c r="I24" s="27"/>
      <c r="J24" s="27"/>
      <c r="K24" s="27"/>
      <c r="L24" s="27"/>
      <c r="M24" s="27"/>
      <c r="N24" s="27"/>
      <c r="P24" s="3"/>
      <c r="Q24" s="3"/>
    </row>
    <row r="25" spans="1:17" ht="16.5" thickTop="1" thickBot="1">
      <c r="A25" s="27">
        <f>KM!B25</f>
        <v>2424</v>
      </c>
      <c r="B25" s="27"/>
      <c r="C25" s="27"/>
      <c r="D25" s="27"/>
      <c r="E25" s="27"/>
      <c r="F25" s="27"/>
      <c r="G25" s="27"/>
      <c r="H25" s="27" t="str">
        <f>KM!F25</f>
        <v/>
      </c>
      <c r="I25" s="27"/>
      <c r="J25" s="27"/>
      <c r="K25" s="27"/>
      <c r="L25" s="27"/>
      <c r="M25" s="27"/>
      <c r="N25" s="27"/>
      <c r="P25" s="3"/>
      <c r="Q25" s="3"/>
    </row>
    <row r="26" spans="1:17" ht="16.5" thickTop="1" thickBot="1">
      <c r="A26" s="27">
        <f>KM!B26</f>
        <v>2649</v>
      </c>
      <c r="B26" s="27"/>
      <c r="C26" s="27"/>
      <c r="D26" s="27"/>
      <c r="E26" s="27"/>
      <c r="F26" s="27"/>
      <c r="G26" s="27"/>
      <c r="H26" s="27" t="str">
        <f>KM!F26</f>
        <v/>
      </c>
      <c r="I26" s="27"/>
      <c r="J26" s="27"/>
      <c r="K26" s="27"/>
      <c r="L26" s="27"/>
      <c r="M26" s="27"/>
      <c r="N26" s="27"/>
      <c r="P26" s="3"/>
      <c r="Q26" s="3"/>
    </row>
    <row r="27" spans="1:17" ht="16.5" thickTop="1" thickBot="1">
      <c r="A27" s="27">
        <f>KM!B27</f>
        <v>2736</v>
      </c>
      <c r="B27" s="27"/>
      <c r="C27" s="27"/>
      <c r="D27" s="27"/>
      <c r="E27" s="27"/>
      <c r="F27" s="27"/>
      <c r="G27" s="27"/>
      <c r="H27" s="27" t="str">
        <f>KM!F27</f>
        <v/>
      </c>
      <c r="I27" s="27"/>
      <c r="J27" s="27"/>
      <c r="K27" s="27"/>
      <c r="L27" s="27"/>
      <c r="M27" s="27"/>
      <c r="N27" s="27"/>
      <c r="P27" s="3"/>
      <c r="Q27" s="3"/>
    </row>
    <row r="28" spans="1:17" ht="16.5" thickTop="1" thickBot="1">
      <c r="A28" s="27">
        <f>KM!B28</f>
        <v>3168</v>
      </c>
      <c r="B28" s="27"/>
      <c r="C28" s="27"/>
      <c r="D28" s="27"/>
      <c r="E28" s="27"/>
      <c r="F28" s="27"/>
      <c r="G28" s="27"/>
      <c r="H28" s="27" t="str">
        <f>KM!F28</f>
        <v/>
      </c>
      <c r="I28" s="27"/>
      <c r="J28" s="27"/>
      <c r="K28" s="27"/>
      <c r="L28" s="27"/>
      <c r="M28" s="27"/>
      <c r="N28" s="27"/>
      <c r="P28" s="3"/>
      <c r="Q28" s="3"/>
    </row>
    <row r="29" spans="1:17" ht="16.5" thickTop="1" thickBot="1">
      <c r="A29" s="27">
        <f>KM!B29</f>
        <v>3234</v>
      </c>
      <c r="B29" s="27"/>
      <c r="C29" s="27"/>
      <c r="D29" s="27"/>
      <c r="E29" s="27"/>
      <c r="F29" s="27"/>
      <c r="G29" s="27"/>
      <c r="H29" s="27" t="str">
        <f>KM!F29</f>
        <v/>
      </c>
      <c r="I29" s="27"/>
      <c r="J29" s="27"/>
      <c r="K29" s="27"/>
      <c r="L29" s="27"/>
      <c r="M29" s="27"/>
      <c r="N29" s="27"/>
      <c r="P29" s="3"/>
      <c r="Q29" s="3"/>
    </row>
    <row r="30" spans="1:17" ht="16.5" thickTop="1" thickBot="1">
      <c r="A30" s="27">
        <f>KM!B30</f>
        <v>3236</v>
      </c>
      <c r="B30" s="27"/>
      <c r="C30" s="27"/>
      <c r="D30" s="27"/>
      <c r="E30" s="27"/>
      <c r="F30" s="27"/>
      <c r="G30" s="27"/>
      <c r="H30" s="61" t="s">
        <v>70</v>
      </c>
      <c r="I30" s="27"/>
      <c r="J30" s="27"/>
      <c r="K30" s="27"/>
      <c r="L30" s="27"/>
      <c r="M30" s="27"/>
      <c r="N30" s="27"/>
      <c r="P30" s="3"/>
    </row>
    <row r="31" spans="1:17" ht="16.5" thickTop="1" thickBot="1">
      <c r="A31" s="27">
        <f>KM!B31</f>
        <v>3238</v>
      </c>
      <c r="B31" s="27"/>
      <c r="C31" s="27"/>
      <c r="D31" s="27"/>
      <c r="E31" s="27"/>
      <c r="F31" s="27"/>
      <c r="G31" s="27"/>
      <c r="H31" s="61" t="s">
        <v>73</v>
      </c>
      <c r="I31" s="27"/>
      <c r="J31" s="27"/>
      <c r="K31" s="27"/>
      <c r="L31" s="27"/>
      <c r="M31" s="27"/>
      <c r="N31" s="27"/>
      <c r="P31" s="3"/>
    </row>
    <row r="32" spans="1:17" ht="16.5" thickTop="1" thickBot="1">
      <c r="A32" s="27">
        <f>KM!B32</f>
        <v>3240</v>
      </c>
      <c r="B32" s="27"/>
      <c r="C32" s="27"/>
      <c r="D32" s="27"/>
      <c r="E32" s="27"/>
      <c r="F32" s="27"/>
      <c r="G32" s="27"/>
      <c r="H32" s="61" t="s">
        <v>41</v>
      </c>
      <c r="I32" s="27"/>
      <c r="J32" s="27"/>
      <c r="K32" s="27"/>
      <c r="L32" s="27"/>
      <c r="M32" s="27"/>
      <c r="N32" s="27"/>
      <c r="P32" s="3"/>
    </row>
    <row r="33" spans="1:16" ht="16.5" thickTop="1" thickBot="1">
      <c r="A33" s="201" t="s">
        <v>42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3"/>
      <c r="P33" s="3"/>
    </row>
    <row r="34" spans="1:16" ht="16.5" thickTop="1" thickBot="1">
      <c r="A34" s="201" t="s">
        <v>43</v>
      </c>
      <c r="B34" s="202"/>
      <c r="C34" s="203"/>
      <c r="D34" s="27"/>
      <c r="E34" s="27"/>
      <c r="F34" s="201" t="s">
        <v>44</v>
      </c>
      <c r="G34" s="202"/>
      <c r="H34" s="203"/>
      <c r="I34" s="27"/>
      <c r="J34" s="27"/>
      <c r="K34" s="201" t="s">
        <v>45</v>
      </c>
      <c r="L34" s="202"/>
      <c r="M34" s="203"/>
      <c r="N34" s="27"/>
      <c r="P34" s="3"/>
    </row>
    <row r="35" spans="1:16" ht="16.5" thickTop="1" thickBot="1">
      <c r="A35" s="201" t="s">
        <v>46</v>
      </c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P35" s="3"/>
    </row>
    <row r="36" spans="1:16" ht="24" customHeight="1" thickTop="1" thickBot="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3"/>
      <c r="P36" s="3"/>
    </row>
    <row r="37" spans="1:16" ht="24" customHeight="1" thickTop="1" thickBot="1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P37" s="3"/>
    </row>
    <row r="38" spans="1:16" ht="24" customHeight="1" thickTop="1" thickBot="1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  <c r="P38" s="3"/>
    </row>
    <row r="39" spans="1:16" ht="24" customHeight="1" thickTop="1" thickBot="1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3"/>
      <c r="P39" s="3"/>
    </row>
    <row r="40" spans="1:16" ht="24" customHeight="1" thickTop="1" thickBot="1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3"/>
      <c r="P40" s="3"/>
    </row>
    <row r="41" spans="1:16" ht="24" customHeight="1" thickTop="1" thickBot="1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P41" s="3"/>
    </row>
    <row r="42" spans="1:16" ht="24" customHeight="1" thickTop="1" thickBot="1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P42" s="3"/>
    </row>
    <row r="43" spans="1:16" ht="24" customHeight="1" thickTop="1" thickBot="1">
      <c r="A43" s="201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3"/>
      <c r="P43" s="3"/>
    </row>
    <row r="44" spans="1:16" ht="24" customHeight="1" thickTop="1" thickBot="1">
      <c r="A44" s="201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3"/>
      <c r="P44" s="3"/>
    </row>
    <row r="45" spans="1:16" ht="24" customHeight="1" thickTop="1" thickBot="1">
      <c r="A45" s="201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3"/>
      <c r="P45" s="3"/>
    </row>
    <row r="46" spans="1:16" ht="24" customHeight="1" thickTop="1" thickBot="1">
      <c r="A46" s="201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3"/>
      <c r="P46" s="3"/>
    </row>
    <row r="47" spans="1:16" ht="24" customHeight="1" thickTop="1" thickBot="1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P47" s="3"/>
    </row>
    <row r="48" spans="1:16" ht="14.25" customHeight="1" thickTop="1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2"/>
      <c r="P48" s="3"/>
    </row>
    <row r="49" spans="1:16" ht="14.25" customHeight="1">
      <c r="A49" s="208"/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2"/>
      <c r="P49" s="3"/>
    </row>
    <row r="50" spans="1:16" ht="14.25" customHeight="1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2"/>
      <c r="P50" s="3"/>
    </row>
    <row r="51" spans="1:16" ht="14.25" customHeight="1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2"/>
      <c r="P51" s="3"/>
    </row>
    <row r="52" spans="1:16" ht="14.25" customHeight="1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2"/>
      <c r="P52" s="3"/>
    </row>
    <row r="53" spans="1:16" ht="1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2"/>
      <c r="P53" s="3"/>
    </row>
    <row r="54" spans="1:16" ht="1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2"/>
      <c r="P54" s="3"/>
    </row>
    <row r="55" spans="1:16" ht="1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2"/>
      <c r="P55" s="3"/>
    </row>
    <row r="56" spans="1:16" ht="1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2"/>
      <c r="P56" s="3"/>
    </row>
    <row r="57" spans="1:1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2"/>
    </row>
    <row r="58" spans="1:1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2"/>
    </row>
    <row r="59" spans="1:1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2"/>
    </row>
    <row r="60" spans="1:1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</sheetData>
  <sheetProtection selectLockedCells="1"/>
  <mergeCells count="25">
    <mergeCell ref="A44:N44"/>
    <mergeCell ref="A45:N45"/>
    <mergeCell ref="A46:N46"/>
    <mergeCell ref="A47:N47"/>
    <mergeCell ref="A52:N52"/>
    <mergeCell ref="A48:N48"/>
    <mergeCell ref="A49:N49"/>
    <mergeCell ref="A50:N50"/>
    <mergeCell ref="A51:N51"/>
    <mergeCell ref="A43:N43"/>
    <mergeCell ref="A36:N36"/>
    <mergeCell ref="A37:N37"/>
    <mergeCell ref="A38:N38"/>
    <mergeCell ref="A39:N39"/>
    <mergeCell ref="A35:N35"/>
    <mergeCell ref="A3:N3"/>
    <mergeCell ref="A40:N40"/>
    <mergeCell ref="A41:N41"/>
    <mergeCell ref="A42:N42"/>
    <mergeCell ref="A1:N1"/>
    <mergeCell ref="A33:N33"/>
    <mergeCell ref="A34:C34"/>
    <mergeCell ref="F34:H34"/>
    <mergeCell ref="K34:M34"/>
    <mergeCell ref="A2:L2"/>
  </mergeCells>
  <phoneticPr fontId="2" type="noConversion"/>
  <conditionalFormatting sqref="A5:A32 H5:H32">
    <cfRule type="cellIs" dxfId="15" priority="1" stopIfTrue="1" operator="equal">
      <formula>0</formula>
    </cfRule>
  </conditionalFormatting>
  <printOptions horizontalCentered="1" verticalCentered="1"/>
  <pageMargins left="0.70866141732283472" right="0.19685039370078741" top="0.19685039370078741" bottom="0.39370078740157483" header="0" footer="0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R46"/>
  <sheetViews>
    <sheetView workbookViewId="0">
      <selection activeCell="I11" sqref="I11"/>
    </sheetView>
  </sheetViews>
  <sheetFormatPr baseColWidth="10" defaultRowHeight="12.75"/>
  <cols>
    <col min="1" max="1" width="11.28515625" style="101" customWidth="1"/>
    <col min="2" max="2" width="11.7109375" style="102" customWidth="1"/>
    <col min="3" max="4" width="23.5703125" style="102" customWidth="1"/>
    <col min="5" max="5" width="16.42578125" style="102" customWidth="1"/>
    <col min="6" max="6" width="11.42578125" style="102"/>
    <col min="7" max="7" width="9" style="136" customWidth="1"/>
    <col min="8" max="8" width="11.42578125" style="107"/>
    <col min="9" max="9" width="14" style="107" customWidth="1"/>
    <col min="10" max="10" width="13.5703125" style="107" customWidth="1"/>
    <col min="11" max="11" width="38.7109375" style="87" customWidth="1"/>
    <col min="12" max="12" width="9.28515625" style="87" customWidth="1"/>
    <col min="13" max="14" width="16.7109375" style="87" customWidth="1"/>
    <col min="15" max="18" width="2.85546875" style="87" customWidth="1"/>
    <col min="19" max="16384" width="11.42578125" style="87"/>
  </cols>
  <sheetData>
    <row r="1" spans="1:18" ht="13.5" thickTop="1">
      <c r="B1" s="213" t="s">
        <v>76</v>
      </c>
      <c r="C1" s="214"/>
      <c r="D1" s="214"/>
      <c r="E1" s="215"/>
    </row>
    <row r="2" spans="1:18" ht="12.75" customHeight="1" thickBot="1">
      <c r="B2" s="216"/>
      <c r="C2" s="217"/>
      <c r="D2" s="217"/>
      <c r="E2" s="218"/>
    </row>
    <row r="3" spans="1:18" ht="18.75" customHeight="1" thickTop="1" thickBot="1">
      <c r="B3" s="219" t="s">
        <v>101</v>
      </c>
      <c r="C3" s="220"/>
      <c r="D3" s="220"/>
      <c r="E3" s="221"/>
    </row>
    <row r="4" spans="1:18" ht="17.25" customHeight="1" thickTop="1" thickBot="1">
      <c r="B4" s="103" t="s">
        <v>78</v>
      </c>
      <c r="C4" s="104">
        <f ca="1">TODAY()</f>
        <v>45582</v>
      </c>
      <c r="D4" s="222" t="s">
        <v>79</v>
      </c>
      <c r="E4" s="223"/>
    </row>
    <row r="5" spans="1:18" ht="36.75" customHeight="1" thickTop="1" thickBot="1">
      <c r="A5" s="101" t="s">
        <v>50</v>
      </c>
      <c r="B5" s="105" t="s">
        <v>1</v>
      </c>
      <c r="C5" s="224" t="s">
        <v>84</v>
      </c>
      <c r="D5" s="225"/>
      <c r="E5" s="226"/>
      <c r="H5" s="108" t="s">
        <v>85</v>
      </c>
      <c r="I5" s="138" t="s">
        <v>99</v>
      </c>
      <c r="J5" s="138" t="s">
        <v>105</v>
      </c>
    </row>
    <row r="6" spans="1:18" ht="16.5" thickTop="1" thickBot="1">
      <c r="A6" s="101">
        <v>1</v>
      </c>
      <c r="B6" s="106" t="str">
        <f>IFERROR(IF(VLOOKUP(A6,DARSENAS!$A$3:$B$19,2,FALSE)="","",VLOOKUP(A6,DARSENAS!$A$3:$B$19,2,FALSE)),"")</f>
        <v>FURGONETA</v>
      </c>
      <c r="C6" s="227" t="str">
        <f t="shared" ref="C6:C31" si="0">IFERROR(VLOOKUP(B6,G:K,5,FALSE),"")</f>
        <v/>
      </c>
      <c r="D6" s="228"/>
      <c r="E6" s="229"/>
      <c r="G6" s="137">
        <f>IF(R6="","",IF(R6=4,IF(H6=J6,J6,"ERROR"),IF(R6=2,IF(H6=I6,H6,"ERROR"),IF(R6=3,J6,IF(R6=1,IF(H6="",I6,H6))))))</f>
        <v>2353</v>
      </c>
      <c r="H6" s="132">
        <v>2353</v>
      </c>
      <c r="I6" s="130"/>
      <c r="J6" s="130"/>
      <c r="K6" s="128" t="str">
        <f>IF(R6=4,L6&amp;" Y "&amp;N6, IF(R6=3,N6,IF(R6=2,L6&amp;" Y "&amp;M6,IF(L6="",M6,L6))))</f>
        <v>CRISTALES</v>
      </c>
      <c r="L6" s="129" t="str">
        <f>IF(H6="","",$H$5)</f>
        <v>CRISTALES</v>
      </c>
      <c r="M6" s="129" t="str">
        <f>IF(I6="","",$I$5)</f>
        <v/>
      </c>
      <c r="N6" s="129" t="str">
        <f>IF(J6="","",$J$5)</f>
        <v/>
      </c>
      <c r="O6" s="129">
        <f t="shared" ref="O6" si="1">IF(L6="","",1)</f>
        <v>1</v>
      </c>
      <c r="P6" s="129" t="str">
        <f t="shared" ref="P6" si="2">IF(M6="","",1)</f>
        <v/>
      </c>
      <c r="Q6" s="129" t="str">
        <f t="shared" ref="Q6" si="3">IF(N6="","",1)</f>
        <v/>
      </c>
      <c r="R6" s="129">
        <f>IF(Q6="",IF(COUNT(O6:Q6)=0,"",COUNT(O6:Q6)),IF(O6="",3,4))</f>
        <v>1</v>
      </c>
    </row>
    <row r="7" spans="1:18" ht="16.5" thickTop="1" thickBot="1">
      <c r="A7" s="101">
        <v>2</v>
      </c>
      <c r="B7" s="106">
        <f>IFERROR(IF(VLOOKUP(A7,DARSENAS!$A$3:$B$19,2,FALSE)="","",VLOOKUP(A7,DARSENAS!$A$3:$B$19,2,FALSE)),"")</f>
        <v>1976</v>
      </c>
      <c r="C7" s="210" t="str">
        <f t="shared" si="0"/>
        <v/>
      </c>
      <c r="D7" s="211"/>
      <c r="E7" s="212"/>
      <c r="G7" s="137">
        <f t="shared" ref="G7:G34" si="4">IF(R7="","",IF(R7=4,IF(H7=J7,J7,"ERROR"),IF(R7=2,IF(H7=I7,H7,"ERROR"),IF(R7=3,J7,IF(R7=1,IF(H7="",I7,H7))))))</f>
        <v>3279</v>
      </c>
      <c r="H7" s="133"/>
      <c r="I7" s="131"/>
      <c r="J7" s="131">
        <v>3279</v>
      </c>
      <c r="K7" s="128" t="str">
        <f t="shared" ref="K7:K34" si="5">IF(R7=4,L7&amp;" Y "&amp;N7, IF(R7=3,N7,IF(R7=2,L7&amp;" Y "&amp;M7,IF(L7="",M7,L7))))</f>
        <v>VA A PASAR POR TALLER</v>
      </c>
      <c r="L7" s="129" t="str">
        <f t="shared" ref="L7:L34" si="6">IF(H7="","",$H$5)</f>
        <v/>
      </c>
      <c r="M7" s="129" t="str">
        <f t="shared" ref="M7:M34" si="7">IF(I7="","",$I$5)</f>
        <v/>
      </c>
      <c r="N7" s="129" t="str">
        <f t="shared" ref="N7:N34" si="8">IF(J7="","",$J$5)</f>
        <v>VA A PASAR POR TALLER</v>
      </c>
      <c r="O7" s="129" t="str">
        <f t="shared" ref="O7:O34" si="9">IF(L7="","",1)</f>
        <v/>
      </c>
      <c r="P7" s="129" t="str">
        <f t="shared" ref="P7:P34" si="10">IF(M7="","",1)</f>
        <v/>
      </c>
      <c r="Q7" s="129">
        <f t="shared" ref="Q7:Q34" si="11">IF(N7="","",1)</f>
        <v>1</v>
      </c>
      <c r="R7" s="129">
        <f t="shared" ref="R7:R34" si="12">IF(Q7="",IF(COUNT(O7:Q7)=0,"",COUNT(O7:Q7)),IF(O7="",3,4))</f>
        <v>3</v>
      </c>
    </row>
    <row r="8" spans="1:18" ht="16.5" thickTop="1" thickBot="1">
      <c r="A8" s="101">
        <v>3</v>
      </c>
      <c r="B8" s="106">
        <f>IFERROR(IF(VLOOKUP(A8,DARSENAS!$A$3:$B$19,2,FALSE)="","",VLOOKUP(A8,DARSENAS!$A$3:$B$19,2,FALSE)),"")</f>
        <v>1986</v>
      </c>
      <c r="C8" s="210" t="str">
        <f t="shared" si="0"/>
        <v/>
      </c>
      <c r="D8" s="211"/>
      <c r="E8" s="212"/>
      <c r="G8" s="137">
        <f t="shared" si="4"/>
        <v>3782</v>
      </c>
      <c r="H8" s="132"/>
      <c r="I8" s="130"/>
      <c r="J8" s="130">
        <v>3782</v>
      </c>
      <c r="K8" s="128" t="str">
        <f t="shared" si="5"/>
        <v>VA A PASAR POR TALLER</v>
      </c>
      <c r="L8" s="129" t="str">
        <f t="shared" si="6"/>
        <v/>
      </c>
      <c r="M8" s="129" t="str">
        <f t="shared" si="7"/>
        <v/>
      </c>
      <c r="N8" s="129" t="str">
        <f t="shared" si="8"/>
        <v>VA A PASAR POR TALLER</v>
      </c>
      <c r="O8" s="129" t="str">
        <f t="shared" si="9"/>
        <v/>
      </c>
      <c r="P8" s="129" t="str">
        <f t="shared" si="10"/>
        <v/>
      </c>
      <c r="Q8" s="129">
        <f t="shared" si="11"/>
        <v>1</v>
      </c>
      <c r="R8" s="129">
        <f t="shared" si="12"/>
        <v>3</v>
      </c>
    </row>
    <row r="9" spans="1:18" ht="16.5" thickTop="1" thickBot="1">
      <c r="A9" s="101">
        <v>4</v>
      </c>
      <c r="B9" s="106">
        <f>IFERROR(IF(VLOOKUP(A9,DARSENAS!$A$3:$B$19,2,FALSE)="","",VLOOKUP(A9,DARSENAS!$A$3:$B$19,2,FALSE)),"")</f>
        <v>3240</v>
      </c>
      <c r="C9" s="210" t="str">
        <f t="shared" si="0"/>
        <v/>
      </c>
      <c r="D9" s="211"/>
      <c r="E9" s="212"/>
      <c r="G9" s="137">
        <f t="shared" si="4"/>
        <v>3242</v>
      </c>
      <c r="H9" s="133"/>
      <c r="I9" s="131"/>
      <c r="J9" s="131">
        <v>3242</v>
      </c>
      <c r="K9" s="128" t="str">
        <f t="shared" si="5"/>
        <v>VA A PASAR POR TALLER</v>
      </c>
      <c r="L9" s="129" t="str">
        <f t="shared" si="6"/>
        <v/>
      </c>
      <c r="M9" s="129" t="str">
        <f t="shared" si="7"/>
        <v/>
      </c>
      <c r="N9" s="129" t="str">
        <f t="shared" si="8"/>
        <v>VA A PASAR POR TALLER</v>
      </c>
      <c r="O9" s="129" t="str">
        <f t="shared" si="9"/>
        <v/>
      </c>
      <c r="P9" s="129" t="str">
        <f t="shared" si="10"/>
        <v/>
      </c>
      <c r="Q9" s="129">
        <f t="shared" si="11"/>
        <v>1</v>
      </c>
      <c r="R9" s="129">
        <f t="shared" si="12"/>
        <v>3</v>
      </c>
    </row>
    <row r="10" spans="1:18" ht="16.5" thickTop="1" thickBot="1">
      <c r="A10" s="101">
        <v>5</v>
      </c>
      <c r="B10" s="106">
        <f>IFERROR(IF(VLOOKUP(A10,DARSENAS!$A$3:$B$19,2,FALSE)="","",VLOOKUP(A10,DARSENAS!$A$3:$B$19,2,FALSE)),"")</f>
        <v>3566</v>
      </c>
      <c r="C10" s="210" t="str">
        <f t="shared" si="0"/>
        <v>ESTUVO EN TALLER</v>
      </c>
      <c r="D10" s="211"/>
      <c r="E10" s="212"/>
      <c r="G10" s="137">
        <f t="shared" si="4"/>
        <v>3566</v>
      </c>
      <c r="H10" s="132"/>
      <c r="I10" s="130">
        <v>3566</v>
      </c>
      <c r="J10" s="130"/>
      <c r="K10" s="128" t="str">
        <f t="shared" si="5"/>
        <v>ESTUVO EN TALLER</v>
      </c>
      <c r="L10" s="129" t="str">
        <f t="shared" si="6"/>
        <v/>
      </c>
      <c r="M10" s="129" t="str">
        <f t="shared" si="7"/>
        <v>ESTUVO EN TALLER</v>
      </c>
      <c r="N10" s="129" t="str">
        <f t="shared" si="8"/>
        <v/>
      </c>
      <c r="O10" s="129" t="str">
        <f t="shared" si="9"/>
        <v/>
      </c>
      <c r="P10" s="129">
        <f t="shared" si="10"/>
        <v>1</v>
      </c>
      <c r="Q10" s="129" t="str">
        <f t="shared" si="11"/>
        <v/>
      </c>
      <c r="R10" s="129">
        <f t="shared" si="12"/>
        <v>1</v>
      </c>
    </row>
    <row r="11" spans="1:18" ht="16.5" thickTop="1" thickBot="1">
      <c r="A11" s="101">
        <v>6</v>
      </c>
      <c r="B11" s="106">
        <f>IFERROR(IF(VLOOKUP(A11,DARSENAS!$A$3:$B$19,2,FALSE)="","",VLOOKUP(A11,DARSENAS!$A$3:$B$19,2,FALSE)),"")</f>
        <v>3782</v>
      </c>
      <c r="C11" s="210" t="str">
        <f t="shared" si="0"/>
        <v>VA A PASAR POR TALLER</v>
      </c>
      <c r="D11" s="211"/>
      <c r="E11" s="212"/>
      <c r="G11" s="137">
        <f t="shared" si="4"/>
        <v>3564</v>
      </c>
      <c r="H11" s="133"/>
      <c r="I11" s="131">
        <v>3564</v>
      </c>
      <c r="J11" s="131"/>
      <c r="K11" s="128" t="str">
        <f t="shared" si="5"/>
        <v>ESTUVO EN TALLER</v>
      </c>
      <c r="L11" s="129" t="str">
        <f t="shared" si="6"/>
        <v/>
      </c>
      <c r="M11" s="129" t="str">
        <f t="shared" si="7"/>
        <v>ESTUVO EN TALLER</v>
      </c>
      <c r="N11" s="129" t="str">
        <f t="shared" si="8"/>
        <v/>
      </c>
      <c r="O11" s="129" t="str">
        <f t="shared" si="9"/>
        <v/>
      </c>
      <c r="P11" s="129">
        <f t="shared" si="10"/>
        <v>1</v>
      </c>
      <c r="Q11" s="129" t="str">
        <f t="shared" si="11"/>
        <v/>
      </c>
      <c r="R11" s="129">
        <f t="shared" si="12"/>
        <v>1</v>
      </c>
    </row>
    <row r="12" spans="1:18" ht="16.5" thickTop="1" thickBot="1">
      <c r="A12" s="101">
        <v>7</v>
      </c>
      <c r="B12" s="106">
        <f>IFERROR(IF(VLOOKUP(A12,DARSENAS!$A$3:$B$19,2,FALSE)="","",VLOOKUP(A12,DARSENAS!$A$3:$B$19,2,FALSE)),"")</f>
        <v>1815</v>
      </c>
      <c r="C12" s="210" t="str">
        <f t="shared" si="0"/>
        <v/>
      </c>
      <c r="D12" s="211"/>
      <c r="E12" s="212"/>
      <c r="G12" s="137" t="str">
        <f t="shared" si="4"/>
        <v/>
      </c>
      <c r="H12" s="132"/>
      <c r="I12" s="130"/>
      <c r="J12" s="130"/>
      <c r="K12" s="128" t="str">
        <f t="shared" si="5"/>
        <v/>
      </c>
      <c r="L12" s="129" t="str">
        <f t="shared" si="6"/>
        <v/>
      </c>
      <c r="M12" s="129" t="str">
        <f t="shared" si="7"/>
        <v/>
      </c>
      <c r="N12" s="129" t="str">
        <f t="shared" si="8"/>
        <v/>
      </c>
      <c r="O12" s="129" t="str">
        <f t="shared" si="9"/>
        <v/>
      </c>
      <c r="P12" s="129" t="str">
        <f t="shared" si="10"/>
        <v/>
      </c>
      <c r="Q12" s="129" t="str">
        <f t="shared" si="11"/>
        <v/>
      </c>
      <c r="R12" s="129" t="str">
        <f t="shared" si="12"/>
        <v/>
      </c>
    </row>
    <row r="13" spans="1:18" ht="16.5" thickTop="1" thickBot="1">
      <c r="A13" s="101">
        <v>8</v>
      </c>
      <c r="B13" s="106">
        <f>IFERROR(IF(VLOOKUP(A13,DARSENAS!$A$3:$B$19,2,FALSE)="","",VLOOKUP(A13,DARSENAS!$A$3:$B$19,2,FALSE)),"")</f>
        <v>1817</v>
      </c>
      <c r="C13" s="210" t="str">
        <f t="shared" si="0"/>
        <v/>
      </c>
      <c r="D13" s="211"/>
      <c r="E13" s="212"/>
      <c r="G13" s="137" t="str">
        <f t="shared" si="4"/>
        <v/>
      </c>
      <c r="H13" s="133"/>
      <c r="I13" s="131"/>
      <c r="J13" s="131"/>
      <c r="K13" s="128" t="str">
        <f t="shared" si="5"/>
        <v/>
      </c>
      <c r="L13" s="129" t="str">
        <f t="shared" si="6"/>
        <v/>
      </c>
      <c r="M13" s="129" t="str">
        <f t="shared" si="7"/>
        <v/>
      </c>
      <c r="N13" s="129" t="str">
        <f t="shared" si="8"/>
        <v/>
      </c>
      <c r="O13" s="129" t="str">
        <f t="shared" si="9"/>
        <v/>
      </c>
      <c r="P13" s="129" t="str">
        <f t="shared" si="10"/>
        <v/>
      </c>
      <c r="Q13" s="129" t="str">
        <f t="shared" si="11"/>
        <v/>
      </c>
      <c r="R13" s="129" t="str">
        <f t="shared" si="12"/>
        <v/>
      </c>
    </row>
    <row r="14" spans="1:18" ht="16.5" thickTop="1" thickBot="1">
      <c r="A14" s="101">
        <v>9</v>
      </c>
      <c r="B14" s="106">
        <f>IFERROR(IF(VLOOKUP(A14,DARSENAS!$A$3:$B$19,2,FALSE)="","",VLOOKUP(A14,DARSENAS!$A$3:$B$19,2,FALSE)),"")</f>
        <v>3248</v>
      </c>
      <c r="C14" s="210" t="str">
        <f t="shared" si="0"/>
        <v/>
      </c>
      <c r="D14" s="211"/>
      <c r="E14" s="212"/>
      <c r="G14" s="137" t="str">
        <f t="shared" si="4"/>
        <v/>
      </c>
      <c r="H14" s="132"/>
      <c r="I14" s="130"/>
      <c r="J14" s="130"/>
      <c r="K14" s="128" t="str">
        <f t="shared" si="5"/>
        <v/>
      </c>
      <c r="L14" s="129" t="str">
        <f t="shared" si="6"/>
        <v/>
      </c>
      <c r="M14" s="129" t="str">
        <f t="shared" si="7"/>
        <v/>
      </c>
      <c r="N14" s="129" t="str">
        <f t="shared" si="8"/>
        <v/>
      </c>
      <c r="O14" s="129" t="str">
        <f t="shared" si="9"/>
        <v/>
      </c>
      <c r="P14" s="129" t="str">
        <f t="shared" si="10"/>
        <v/>
      </c>
      <c r="Q14" s="129" t="str">
        <f t="shared" si="11"/>
        <v/>
      </c>
      <c r="R14" s="129" t="str">
        <f t="shared" si="12"/>
        <v/>
      </c>
    </row>
    <row r="15" spans="1:18" ht="16.5" thickTop="1" thickBot="1">
      <c r="A15" s="101">
        <v>10</v>
      </c>
      <c r="B15" s="106" t="str">
        <f>IFERROR(IF(VLOOKUP(A15,DARSENAS!$A$3:$B$19,2,FALSE)="","",VLOOKUP(A15,DARSENAS!$A$3:$B$19,2,FALSE)),"")</f>
        <v/>
      </c>
      <c r="C15" s="210" t="str">
        <f t="shared" si="0"/>
        <v/>
      </c>
      <c r="D15" s="211"/>
      <c r="E15" s="212"/>
      <c r="G15" s="137" t="str">
        <f t="shared" si="4"/>
        <v/>
      </c>
      <c r="H15" s="133"/>
      <c r="I15" s="131"/>
      <c r="J15" s="131"/>
      <c r="K15" s="128" t="str">
        <f t="shared" si="5"/>
        <v/>
      </c>
      <c r="L15" s="129" t="str">
        <f t="shared" si="6"/>
        <v/>
      </c>
      <c r="M15" s="129" t="str">
        <f t="shared" si="7"/>
        <v/>
      </c>
      <c r="N15" s="129" t="str">
        <f t="shared" si="8"/>
        <v/>
      </c>
      <c r="O15" s="129" t="str">
        <f t="shared" si="9"/>
        <v/>
      </c>
      <c r="P15" s="129" t="str">
        <f t="shared" si="10"/>
        <v/>
      </c>
      <c r="Q15" s="129" t="str">
        <f t="shared" si="11"/>
        <v/>
      </c>
      <c r="R15" s="129" t="str">
        <f t="shared" si="12"/>
        <v/>
      </c>
    </row>
    <row r="16" spans="1:18" ht="16.5" thickTop="1" thickBot="1">
      <c r="A16" s="101">
        <v>11</v>
      </c>
      <c r="B16" s="106">
        <f>IFERROR(IF(VLOOKUP(A16,DARSENAS!$A$3:$B$19,2,FALSE)="","",VLOOKUP(A16,DARSENAS!$A$3:$B$19,2,FALSE)),"")</f>
        <v>3279</v>
      </c>
      <c r="C16" s="210" t="str">
        <f t="shared" si="0"/>
        <v>VA A PASAR POR TALLER</v>
      </c>
      <c r="D16" s="211"/>
      <c r="E16" s="212"/>
      <c r="G16" s="137" t="str">
        <f t="shared" si="4"/>
        <v/>
      </c>
      <c r="H16" s="132"/>
      <c r="I16" s="130"/>
      <c r="J16" s="130"/>
      <c r="K16" s="128" t="str">
        <f t="shared" si="5"/>
        <v/>
      </c>
      <c r="L16" s="129" t="str">
        <f t="shared" si="6"/>
        <v/>
      </c>
      <c r="M16" s="129" t="str">
        <f t="shared" si="7"/>
        <v/>
      </c>
      <c r="N16" s="129" t="str">
        <f t="shared" si="8"/>
        <v/>
      </c>
      <c r="O16" s="129" t="str">
        <f t="shared" si="9"/>
        <v/>
      </c>
      <c r="P16" s="129" t="str">
        <f t="shared" si="10"/>
        <v/>
      </c>
      <c r="Q16" s="129" t="str">
        <f t="shared" si="11"/>
        <v/>
      </c>
      <c r="R16" s="129" t="str">
        <f t="shared" si="12"/>
        <v/>
      </c>
    </row>
    <row r="17" spans="1:18" ht="16.5" thickTop="1" thickBot="1">
      <c r="A17" s="101">
        <v>12</v>
      </c>
      <c r="B17" s="106">
        <f>IFERROR(IF(VLOOKUP(A17,DARSENAS!$A$3:$B$19,2,FALSE)="","",VLOOKUP(A17,DARSENAS!$A$3:$B$19,2,FALSE)),"")</f>
        <v>3281</v>
      </c>
      <c r="C17" s="210" t="str">
        <f t="shared" si="0"/>
        <v/>
      </c>
      <c r="D17" s="211"/>
      <c r="E17" s="212"/>
      <c r="G17" s="137" t="str">
        <f t="shared" si="4"/>
        <v/>
      </c>
      <c r="H17" s="133"/>
      <c r="I17" s="131"/>
      <c r="J17" s="131"/>
      <c r="K17" s="128" t="str">
        <f t="shared" si="5"/>
        <v/>
      </c>
      <c r="L17" s="129" t="str">
        <f t="shared" si="6"/>
        <v/>
      </c>
      <c r="M17" s="129" t="str">
        <f t="shared" si="7"/>
        <v/>
      </c>
      <c r="N17" s="129" t="str">
        <f t="shared" si="8"/>
        <v/>
      </c>
      <c r="O17" s="129" t="str">
        <f t="shared" si="9"/>
        <v/>
      </c>
      <c r="P17" s="129" t="str">
        <f t="shared" si="10"/>
        <v/>
      </c>
      <c r="Q17" s="129" t="str">
        <f t="shared" si="11"/>
        <v/>
      </c>
      <c r="R17" s="129" t="str">
        <f t="shared" si="12"/>
        <v/>
      </c>
    </row>
    <row r="18" spans="1:18" ht="16.5" thickTop="1" thickBot="1">
      <c r="A18" s="101">
        <v>13</v>
      </c>
      <c r="B18" s="106">
        <f>IFERROR(IF(VLOOKUP(A18,DARSENAS!$A$3:$B$19,2,FALSE)="","",VLOOKUP(A18,DARSENAS!$A$3:$B$19,2,FALSE)),"")</f>
        <v>3784</v>
      </c>
      <c r="C18" s="210" t="str">
        <f t="shared" si="0"/>
        <v/>
      </c>
      <c r="D18" s="211"/>
      <c r="E18" s="212"/>
      <c r="G18" s="137" t="str">
        <f t="shared" si="4"/>
        <v/>
      </c>
      <c r="H18" s="132"/>
      <c r="I18" s="130"/>
      <c r="J18" s="130"/>
      <c r="K18" s="128" t="str">
        <f t="shared" si="5"/>
        <v/>
      </c>
      <c r="L18" s="129" t="str">
        <f t="shared" si="6"/>
        <v/>
      </c>
      <c r="M18" s="129" t="str">
        <f t="shared" si="7"/>
        <v/>
      </c>
      <c r="N18" s="129" t="str">
        <f t="shared" si="8"/>
        <v/>
      </c>
      <c r="O18" s="129" t="str">
        <f t="shared" si="9"/>
        <v/>
      </c>
      <c r="P18" s="129" t="str">
        <f t="shared" si="10"/>
        <v/>
      </c>
      <c r="Q18" s="129" t="str">
        <f t="shared" si="11"/>
        <v/>
      </c>
      <c r="R18" s="129" t="str">
        <f t="shared" si="12"/>
        <v/>
      </c>
    </row>
    <row r="19" spans="1:18" ht="16.5" thickTop="1" thickBot="1">
      <c r="A19" s="101">
        <v>14</v>
      </c>
      <c r="B19" s="106">
        <f>IFERROR(IF(VLOOKUP(A19,DARSENAS!$A$3:$B$19,2,FALSE)="","",VLOOKUP(A19,DARSENAS!$A$3:$B$19,2,FALSE)),"")</f>
        <v>3564</v>
      </c>
      <c r="C19" s="210" t="str">
        <f t="shared" si="0"/>
        <v>ESTUVO EN TALLER</v>
      </c>
      <c r="D19" s="211"/>
      <c r="E19" s="212"/>
      <c r="G19" s="137" t="str">
        <f t="shared" si="4"/>
        <v/>
      </c>
      <c r="H19" s="133"/>
      <c r="I19" s="131"/>
      <c r="J19" s="131"/>
      <c r="K19" s="128" t="str">
        <f t="shared" si="5"/>
        <v/>
      </c>
      <c r="L19" s="129" t="str">
        <f t="shared" si="6"/>
        <v/>
      </c>
      <c r="M19" s="129" t="str">
        <f t="shared" si="7"/>
        <v/>
      </c>
      <c r="N19" s="129" t="str">
        <f t="shared" si="8"/>
        <v/>
      </c>
      <c r="O19" s="129" t="str">
        <f t="shared" si="9"/>
        <v/>
      </c>
      <c r="P19" s="129" t="str">
        <f t="shared" si="10"/>
        <v/>
      </c>
      <c r="Q19" s="129" t="str">
        <f t="shared" si="11"/>
        <v/>
      </c>
      <c r="R19" s="129" t="str">
        <f t="shared" si="12"/>
        <v/>
      </c>
    </row>
    <row r="20" spans="1:18" ht="16.5" thickTop="1" thickBot="1">
      <c r="A20" s="101">
        <v>15</v>
      </c>
      <c r="B20" s="106">
        <f>IFERROR(IF(VLOOKUP(A20,DARSENAS!$A$3:$B$19,2,FALSE)="","",VLOOKUP(A20,DARSENAS!$A$3:$B$19,2,FALSE)),"")</f>
        <v>3283</v>
      </c>
      <c r="C20" s="210" t="str">
        <f t="shared" si="0"/>
        <v/>
      </c>
      <c r="D20" s="211"/>
      <c r="E20" s="212"/>
      <c r="G20" s="137" t="str">
        <f t="shared" si="4"/>
        <v/>
      </c>
      <c r="H20" s="132"/>
      <c r="I20" s="130"/>
      <c r="J20" s="130"/>
      <c r="K20" s="128" t="str">
        <f t="shared" si="5"/>
        <v/>
      </c>
      <c r="L20" s="129" t="str">
        <f t="shared" si="6"/>
        <v/>
      </c>
      <c r="M20" s="129" t="str">
        <f t="shared" si="7"/>
        <v/>
      </c>
      <c r="N20" s="129" t="str">
        <f t="shared" si="8"/>
        <v/>
      </c>
      <c r="O20" s="129" t="str">
        <f t="shared" si="9"/>
        <v/>
      </c>
      <c r="P20" s="129" t="str">
        <f t="shared" si="10"/>
        <v/>
      </c>
      <c r="Q20" s="129" t="str">
        <f t="shared" si="11"/>
        <v/>
      </c>
      <c r="R20" s="129" t="str">
        <f t="shared" si="12"/>
        <v/>
      </c>
    </row>
    <row r="21" spans="1:18" ht="16.5" thickTop="1" thickBot="1">
      <c r="A21" s="101" t="s">
        <v>58</v>
      </c>
      <c r="B21" s="106" t="str">
        <f>IFERROR(IF(VLOOKUP(A21,DARSENAS!$A$3:$B$19,2,FALSE)="","",VLOOKUP(A21,DARSENAS!$A$3:$B$19,2,FALSE)),"")</f>
        <v/>
      </c>
      <c r="C21" s="210" t="str">
        <f t="shared" si="0"/>
        <v/>
      </c>
      <c r="D21" s="211"/>
      <c r="E21" s="212"/>
      <c r="G21" s="137" t="str">
        <f t="shared" si="4"/>
        <v/>
      </c>
      <c r="H21" s="133"/>
      <c r="I21" s="131"/>
      <c r="J21" s="131"/>
      <c r="K21" s="128" t="str">
        <f t="shared" si="5"/>
        <v/>
      </c>
      <c r="L21" s="129" t="str">
        <f t="shared" si="6"/>
        <v/>
      </c>
      <c r="M21" s="129" t="str">
        <f t="shared" si="7"/>
        <v/>
      </c>
      <c r="N21" s="129" t="str">
        <f t="shared" si="8"/>
        <v/>
      </c>
      <c r="O21" s="129" t="str">
        <f t="shared" si="9"/>
        <v/>
      </c>
      <c r="P21" s="129" t="str">
        <f t="shared" si="10"/>
        <v/>
      </c>
      <c r="Q21" s="129" t="str">
        <f t="shared" si="11"/>
        <v/>
      </c>
      <c r="R21" s="129" t="str">
        <f t="shared" si="12"/>
        <v/>
      </c>
    </row>
    <row r="22" spans="1:18" ht="16.5" thickTop="1" thickBot="1">
      <c r="A22" s="101" t="s">
        <v>59</v>
      </c>
      <c r="B22" s="106" t="str">
        <f>IFERROR(IF(VLOOKUP(A22,DARSENAS!$A$3:$B$19,2,FALSE)="","",VLOOKUP(A22,DARSENAS!$A$3:$B$19,2,FALSE)),"")</f>
        <v/>
      </c>
      <c r="C22" s="210" t="str">
        <f t="shared" si="0"/>
        <v/>
      </c>
      <c r="D22" s="211"/>
      <c r="E22" s="212"/>
      <c r="G22" s="137" t="str">
        <f t="shared" si="4"/>
        <v/>
      </c>
      <c r="H22" s="132"/>
      <c r="I22" s="130"/>
      <c r="J22" s="130"/>
      <c r="K22" s="128" t="str">
        <f t="shared" si="5"/>
        <v/>
      </c>
      <c r="L22" s="129" t="str">
        <f t="shared" si="6"/>
        <v/>
      </c>
      <c r="M22" s="129" t="str">
        <f t="shared" si="7"/>
        <v/>
      </c>
      <c r="N22" s="129" t="str">
        <f t="shared" si="8"/>
        <v/>
      </c>
      <c r="O22" s="129" t="str">
        <f t="shared" si="9"/>
        <v/>
      </c>
      <c r="P22" s="129" t="str">
        <f t="shared" si="10"/>
        <v/>
      </c>
      <c r="Q22" s="129" t="str">
        <f t="shared" si="11"/>
        <v/>
      </c>
      <c r="R22" s="129" t="str">
        <f t="shared" si="12"/>
        <v/>
      </c>
    </row>
    <row r="23" spans="1:18" ht="16.5" thickTop="1" thickBot="1">
      <c r="A23" s="101" t="s">
        <v>61</v>
      </c>
      <c r="B23" s="106">
        <f>IFERROR(IF(VLOOKUP(A23,DARSENAS!$D$3:$E$19,2,FALSE)="","",VLOOKUP(A23,DARSENAS!$D$3:$E$19,2,FALSE)),"")</f>
        <v>1992</v>
      </c>
      <c r="C23" s="210" t="str">
        <f t="shared" si="0"/>
        <v/>
      </c>
      <c r="D23" s="211"/>
      <c r="E23" s="212"/>
      <c r="G23" s="137" t="str">
        <f t="shared" si="4"/>
        <v/>
      </c>
      <c r="H23" s="133"/>
      <c r="I23" s="131"/>
      <c r="J23" s="131"/>
      <c r="K23" s="128" t="str">
        <f t="shared" si="5"/>
        <v/>
      </c>
      <c r="L23" s="129" t="str">
        <f t="shared" si="6"/>
        <v/>
      </c>
      <c r="M23" s="129" t="str">
        <f t="shared" si="7"/>
        <v/>
      </c>
      <c r="N23" s="129" t="str">
        <f t="shared" si="8"/>
        <v/>
      </c>
      <c r="O23" s="129" t="str">
        <f t="shared" si="9"/>
        <v/>
      </c>
      <c r="P23" s="129" t="str">
        <f t="shared" si="10"/>
        <v/>
      </c>
      <c r="Q23" s="129" t="str">
        <f t="shared" si="11"/>
        <v/>
      </c>
      <c r="R23" s="129" t="str">
        <f t="shared" si="12"/>
        <v/>
      </c>
    </row>
    <row r="24" spans="1:18" ht="16.5" thickTop="1" thickBot="1">
      <c r="A24" s="101" t="s">
        <v>60</v>
      </c>
      <c r="B24" s="106">
        <f>IFERROR(IF(VLOOKUP(A24,DARSENAS!$D$3:$E$19,2,FALSE)="","",VLOOKUP(A24,DARSENAS!$D$3:$E$19,2,FALSE)),"")</f>
        <v>3236</v>
      </c>
      <c r="C24" s="210" t="str">
        <f t="shared" si="0"/>
        <v/>
      </c>
      <c r="D24" s="211"/>
      <c r="E24" s="212"/>
      <c r="G24" s="137" t="str">
        <f t="shared" si="4"/>
        <v/>
      </c>
      <c r="H24" s="132"/>
      <c r="I24" s="130"/>
      <c r="J24" s="130"/>
      <c r="K24" s="128" t="str">
        <f t="shared" si="5"/>
        <v/>
      </c>
      <c r="L24" s="129" t="str">
        <f t="shared" si="6"/>
        <v/>
      </c>
      <c r="M24" s="129" t="str">
        <f t="shared" si="7"/>
        <v/>
      </c>
      <c r="N24" s="129" t="str">
        <f t="shared" si="8"/>
        <v/>
      </c>
      <c r="O24" s="129" t="str">
        <f t="shared" si="9"/>
        <v/>
      </c>
      <c r="P24" s="129" t="str">
        <f t="shared" si="10"/>
        <v/>
      </c>
      <c r="Q24" s="129" t="str">
        <f t="shared" si="11"/>
        <v/>
      </c>
      <c r="R24" s="129" t="str">
        <f t="shared" si="12"/>
        <v/>
      </c>
    </row>
    <row r="25" spans="1:18" ht="16.5" thickTop="1" thickBot="1">
      <c r="A25" s="101">
        <v>16</v>
      </c>
      <c r="B25" s="106">
        <f>IFERROR(IF(VLOOKUP(A25,DARSENAS!$D$3:$E$19,2,FALSE)="","",VLOOKUP(A25,DARSENAS!$D$3:$E$19,2,FALSE)),"")</f>
        <v>3242</v>
      </c>
      <c r="C25" s="210" t="str">
        <f t="shared" si="0"/>
        <v>VA A PASAR POR TALLER</v>
      </c>
      <c r="D25" s="211"/>
      <c r="E25" s="212"/>
      <c r="G25" s="137" t="str">
        <f t="shared" si="4"/>
        <v/>
      </c>
      <c r="H25" s="133"/>
      <c r="I25" s="131"/>
      <c r="J25" s="131"/>
      <c r="K25" s="128" t="str">
        <f t="shared" si="5"/>
        <v/>
      </c>
      <c r="L25" s="129" t="str">
        <f t="shared" si="6"/>
        <v/>
      </c>
      <c r="M25" s="129" t="str">
        <f t="shared" si="7"/>
        <v/>
      </c>
      <c r="N25" s="129" t="str">
        <f t="shared" si="8"/>
        <v/>
      </c>
      <c r="O25" s="129" t="str">
        <f t="shared" si="9"/>
        <v/>
      </c>
      <c r="P25" s="129" t="str">
        <f t="shared" si="10"/>
        <v/>
      </c>
      <c r="Q25" s="129" t="str">
        <f t="shared" si="11"/>
        <v/>
      </c>
      <c r="R25" s="129" t="str">
        <f t="shared" si="12"/>
        <v/>
      </c>
    </row>
    <row r="26" spans="1:18" ht="16.5" thickTop="1" thickBot="1">
      <c r="A26" s="101">
        <v>17</v>
      </c>
      <c r="B26" s="106">
        <f>IFERROR(IF(VLOOKUP(A26,DARSENAS!$D$3:$E$19,2,FALSE)="","",VLOOKUP(A26,DARSENAS!$D$3:$E$19,2,FALSE)),"")</f>
        <v>1502</v>
      </c>
      <c r="C26" s="210" t="str">
        <f t="shared" si="0"/>
        <v/>
      </c>
      <c r="D26" s="211"/>
      <c r="E26" s="212"/>
      <c r="G26" s="137" t="str">
        <f t="shared" si="4"/>
        <v/>
      </c>
      <c r="H26" s="132"/>
      <c r="I26" s="130"/>
      <c r="J26" s="130"/>
      <c r="K26" s="128" t="str">
        <f t="shared" si="5"/>
        <v/>
      </c>
      <c r="L26" s="129" t="str">
        <f t="shared" si="6"/>
        <v/>
      </c>
      <c r="M26" s="129" t="str">
        <f t="shared" si="7"/>
        <v/>
      </c>
      <c r="N26" s="129" t="str">
        <f t="shared" si="8"/>
        <v/>
      </c>
      <c r="O26" s="129" t="str">
        <f t="shared" si="9"/>
        <v/>
      </c>
      <c r="P26" s="129" t="str">
        <f t="shared" si="10"/>
        <v/>
      </c>
      <c r="Q26" s="129" t="str">
        <f t="shared" si="11"/>
        <v/>
      </c>
      <c r="R26" s="129" t="str">
        <f t="shared" si="12"/>
        <v/>
      </c>
    </row>
    <row r="27" spans="1:18" ht="16.5" thickTop="1" thickBot="1">
      <c r="A27" s="101">
        <v>18</v>
      </c>
      <c r="B27" s="106">
        <f>IFERROR(IF(VLOOKUP(A27,DARSENAS!$D$3:$E$19,2,FALSE)="","",VLOOKUP(A27,DARSENAS!$D$3:$E$19,2,FALSE)),"")</f>
        <v>2353</v>
      </c>
      <c r="C27" s="210" t="str">
        <f t="shared" si="0"/>
        <v>CRISTALES</v>
      </c>
      <c r="D27" s="211"/>
      <c r="E27" s="212"/>
      <c r="G27" s="137" t="str">
        <f t="shared" si="4"/>
        <v/>
      </c>
      <c r="H27" s="133"/>
      <c r="I27" s="131"/>
      <c r="J27" s="131"/>
      <c r="K27" s="128" t="str">
        <f t="shared" si="5"/>
        <v/>
      </c>
      <c r="L27" s="129" t="str">
        <f t="shared" si="6"/>
        <v/>
      </c>
      <c r="M27" s="129" t="str">
        <f t="shared" si="7"/>
        <v/>
      </c>
      <c r="N27" s="129" t="str">
        <f t="shared" si="8"/>
        <v/>
      </c>
      <c r="O27" s="129" t="str">
        <f t="shared" si="9"/>
        <v/>
      </c>
      <c r="P27" s="129" t="str">
        <f t="shared" si="10"/>
        <v/>
      </c>
      <c r="Q27" s="129" t="str">
        <f t="shared" si="11"/>
        <v/>
      </c>
      <c r="R27" s="129" t="str">
        <f t="shared" si="12"/>
        <v/>
      </c>
    </row>
    <row r="28" spans="1:18" ht="16.5" thickTop="1" thickBot="1">
      <c r="A28" s="101">
        <v>19</v>
      </c>
      <c r="B28" s="106">
        <f>IFERROR(IF(VLOOKUP(A28,DARSENAS!$D$3:$E$19,2,FALSE)="","",VLOOKUP(A28,DARSENAS!$D$3:$E$19,2,FALSE)),"")</f>
        <v>3308</v>
      </c>
      <c r="C28" s="210" t="str">
        <f t="shared" si="0"/>
        <v/>
      </c>
      <c r="D28" s="211"/>
      <c r="E28" s="212"/>
      <c r="G28" s="137" t="str">
        <f t="shared" si="4"/>
        <v/>
      </c>
      <c r="H28" s="132"/>
      <c r="I28" s="130"/>
      <c r="J28" s="130"/>
      <c r="K28" s="128" t="str">
        <f t="shared" si="5"/>
        <v/>
      </c>
      <c r="L28" s="129" t="str">
        <f t="shared" si="6"/>
        <v/>
      </c>
      <c r="M28" s="129" t="str">
        <f t="shared" si="7"/>
        <v/>
      </c>
      <c r="N28" s="129" t="str">
        <f t="shared" si="8"/>
        <v/>
      </c>
      <c r="O28" s="129" t="str">
        <f t="shared" si="9"/>
        <v/>
      </c>
      <c r="P28" s="129" t="str">
        <f t="shared" si="10"/>
        <v/>
      </c>
      <c r="Q28" s="129" t="str">
        <f t="shared" si="11"/>
        <v/>
      </c>
      <c r="R28" s="129" t="str">
        <f t="shared" si="12"/>
        <v/>
      </c>
    </row>
    <row r="29" spans="1:18" ht="16.5" thickTop="1" thickBot="1">
      <c r="B29" s="106" t="str">
        <f>IFERROR(IF(VLOOKUP(A29,DARSENAS!$D$3:$E$19,2,FALSE)="","",VLOOKUP(A29,DARSENAS!$D$3:$E$19,2,FALSE)),"")</f>
        <v/>
      </c>
      <c r="C29" s="210" t="str">
        <f t="shared" si="0"/>
        <v/>
      </c>
      <c r="D29" s="211"/>
      <c r="E29" s="212"/>
      <c r="G29" s="137" t="str">
        <f t="shared" si="4"/>
        <v/>
      </c>
      <c r="H29" s="133"/>
      <c r="I29" s="131"/>
      <c r="J29" s="131"/>
      <c r="K29" s="128" t="str">
        <f t="shared" si="5"/>
        <v/>
      </c>
      <c r="L29" s="129" t="str">
        <f t="shared" si="6"/>
        <v/>
      </c>
      <c r="M29" s="129" t="str">
        <f t="shared" si="7"/>
        <v/>
      </c>
      <c r="N29" s="129" t="str">
        <f t="shared" si="8"/>
        <v/>
      </c>
      <c r="O29" s="129" t="str">
        <f t="shared" si="9"/>
        <v/>
      </c>
      <c r="P29" s="129" t="str">
        <f t="shared" si="10"/>
        <v/>
      </c>
      <c r="Q29" s="129" t="str">
        <f t="shared" si="11"/>
        <v/>
      </c>
      <c r="R29" s="129" t="str">
        <f t="shared" si="12"/>
        <v/>
      </c>
    </row>
    <row r="30" spans="1:18" ht="16.5" thickTop="1" thickBot="1">
      <c r="B30" s="106" t="str">
        <f>IFERROR(IF(VLOOKUP(A30,DARSENAS!$D$3:$E$19,2,FALSE)="","",VLOOKUP(A30,DARSENAS!$D$3:$E$19,2,FALSE)),"")</f>
        <v/>
      </c>
      <c r="C30" s="210" t="str">
        <f t="shared" si="0"/>
        <v/>
      </c>
      <c r="D30" s="211"/>
      <c r="E30" s="212"/>
      <c r="G30" s="137" t="str">
        <f t="shared" si="4"/>
        <v/>
      </c>
      <c r="H30" s="132"/>
      <c r="I30" s="130"/>
      <c r="J30" s="130"/>
      <c r="K30" s="128" t="str">
        <f t="shared" si="5"/>
        <v/>
      </c>
      <c r="L30" s="129" t="str">
        <f t="shared" si="6"/>
        <v/>
      </c>
      <c r="M30" s="129" t="str">
        <f t="shared" si="7"/>
        <v/>
      </c>
      <c r="N30" s="129" t="str">
        <f t="shared" si="8"/>
        <v/>
      </c>
      <c r="O30" s="129" t="str">
        <f t="shared" si="9"/>
        <v/>
      </c>
      <c r="P30" s="129" t="str">
        <f t="shared" si="10"/>
        <v/>
      </c>
      <c r="Q30" s="129" t="str">
        <f t="shared" si="11"/>
        <v/>
      </c>
      <c r="R30" s="129" t="str">
        <f t="shared" si="12"/>
        <v/>
      </c>
    </row>
    <row r="31" spans="1:18" ht="16.5" thickTop="1" thickBot="1">
      <c r="B31" s="106" t="str">
        <f>IFERROR(IF(VLOOKUP(A31,DARSENAS!$D$3:$E$19,2,FALSE)="","",VLOOKUP(A31,DARSENAS!$D$3:$E$19,2,FALSE)),"")</f>
        <v/>
      </c>
      <c r="C31" s="210" t="str">
        <f t="shared" si="0"/>
        <v/>
      </c>
      <c r="D31" s="211"/>
      <c r="E31" s="212"/>
      <c r="G31" s="137" t="str">
        <f t="shared" si="4"/>
        <v/>
      </c>
      <c r="H31" s="133"/>
      <c r="I31" s="131"/>
      <c r="J31" s="131"/>
      <c r="K31" s="128" t="str">
        <f t="shared" si="5"/>
        <v/>
      </c>
      <c r="L31" s="129" t="str">
        <f t="shared" si="6"/>
        <v/>
      </c>
      <c r="M31" s="129" t="str">
        <f t="shared" si="7"/>
        <v/>
      </c>
      <c r="N31" s="129" t="str">
        <f t="shared" si="8"/>
        <v/>
      </c>
      <c r="O31" s="129" t="str">
        <f t="shared" si="9"/>
        <v/>
      </c>
      <c r="P31" s="129" t="str">
        <f t="shared" si="10"/>
        <v/>
      </c>
      <c r="Q31" s="129" t="str">
        <f t="shared" si="11"/>
        <v/>
      </c>
      <c r="R31" s="129" t="str">
        <f t="shared" si="12"/>
        <v/>
      </c>
    </row>
    <row r="32" spans="1:18" ht="16.5" thickTop="1" thickBot="1">
      <c r="B32" s="106" t="str">
        <f>IFERROR(IF(VLOOKUP(A32,DARSENAS!$D$3:$E$19,2,FALSE)="","",VLOOKUP(A32,DARSENAS!$D$3:$E$19,2,FALSE)),"")</f>
        <v/>
      </c>
      <c r="C32" s="210" t="str">
        <f t="shared" ref="C32" si="13">IFERROR(VLOOKUP(B32,G:K,5,FALSE),"")</f>
        <v/>
      </c>
      <c r="D32" s="211"/>
      <c r="E32" s="212"/>
      <c r="G32" s="137" t="str">
        <f t="shared" si="4"/>
        <v/>
      </c>
      <c r="H32" s="132"/>
      <c r="I32" s="130"/>
      <c r="J32" s="130"/>
      <c r="K32" s="128" t="str">
        <f t="shared" si="5"/>
        <v/>
      </c>
      <c r="L32" s="129" t="str">
        <f t="shared" si="6"/>
        <v/>
      </c>
      <c r="M32" s="129" t="str">
        <f t="shared" si="7"/>
        <v/>
      </c>
      <c r="N32" s="129" t="str">
        <f t="shared" si="8"/>
        <v/>
      </c>
      <c r="O32" s="129" t="str">
        <f t="shared" si="9"/>
        <v/>
      </c>
      <c r="P32" s="129" t="str">
        <f t="shared" si="10"/>
        <v/>
      </c>
      <c r="Q32" s="129" t="str">
        <f t="shared" si="11"/>
        <v/>
      </c>
      <c r="R32" s="129" t="str">
        <f t="shared" si="12"/>
        <v/>
      </c>
    </row>
    <row r="33" spans="2:18" ht="15.75" thickTop="1">
      <c r="B33" s="236" t="s">
        <v>81</v>
      </c>
      <c r="C33" s="238" t="s">
        <v>86</v>
      </c>
      <c r="D33" s="239"/>
      <c r="E33" s="240"/>
      <c r="G33" s="137" t="str">
        <f t="shared" si="4"/>
        <v/>
      </c>
      <c r="H33" s="133"/>
      <c r="I33" s="131"/>
      <c r="J33" s="131"/>
      <c r="K33" s="128" t="str">
        <f t="shared" si="5"/>
        <v/>
      </c>
      <c r="L33" s="129" t="str">
        <f t="shared" si="6"/>
        <v/>
      </c>
      <c r="M33" s="129" t="str">
        <f t="shared" si="7"/>
        <v/>
      </c>
      <c r="N33" s="129" t="str">
        <f t="shared" si="8"/>
        <v/>
      </c>
      <c r="O33" s="129" t="str">
        <f t="shared" si="9"/>
        <v/>
      </c>
      <c r="P33" s="129" t="str">
        <f t="shared" si="10"/>
        <v/>
      </c>
      <c r="Q33" s="129" t="str">
        <f t="shared" si="11"/>
        <v/>
      </c>
      <c r="R33" s="129" t="str">
        <f t="shared" si="12"/>
        <v/>
      </c>
    </row>
    <row r="34" spans="2:18" ht="15.75" thickBot="1">
      <c r="B34" s="237"/>
      <c r="C34" s="241"/>
      <c r="D34" s="242"/>
      <c r="E34" s="243"/>
      <c r="G34" s="137" t="str">
        <f t="shared" si="4"/>
        <v/>
      </c>
      <c r="H34" s="132"/>
      <c r="I34" s="130"/>
      <c r="J34" s="130"/>
      <c r="K34" s="128" t="str">
        <f t="shared" si="5"/>
        <v/>
      </c>
      <c r="L34" s="129" t="str">
        <f t="shared" si="6"/>
        <v/>
      </c>
      <c r="M34" s="129" t="str">
        <f t="shared" si="7"/>
        <v/>
      </c>
      <c r="N34" s="129" t="str">
        <f t="shared" si="8"/>
        <v/>
      </c>
      <c r="O34" s="129" t="str">
        <f t="shared" si="9"/>
        <v/>
      </c>
      <c r="P34" s="129" t="str">
        <f t="shared" si="10"/>
        <v/>
      </c>
      <c r="Q34" s="129" t="str">
        <f t="shared" si="11"/>
        <v/>
      </c>
      <c r="R34" s="129" t="str">
        <f t="shared" si="12"/>
        <v/>
      </c>
    </row>
    <row r="35" spans="2:18" ht="14.25" thickTop="1" thickBot="1">
      <c r="B35" s="244"/>
      <c r="C35" s="245"/>
      <c r="D35" s="245"/>
      <c r="E35" s="246"/>
    </row>
    <row r="36" spans="2:18" ht="14.25" thickTop="1" thickBot="1">
      <c r="B36" s="244"/>
      <c r="C36" s="245"/>
      <c r="D36" s="245"/>
      <c r="E36" s="246"/>
    </row>
    <row r="37" spans="2:18" ht="12" customHeight="1" thickTop="1" thickBot="1">
      <c r="B37" s="230"/>
      <c r="C37" s="231"/>
      <c r="D37" s="231"/>
      <c r="E37" s="232"/>
    </row>
    <row r="38" spans="2:18" ht="13.5" hidden="1" thickBot="1">
      <c r="B38" s="233"/>
      <c r="C38" s="234"/>
      <c r="D38" s="234"/>
      <c r="E38" s="235"/>
    </row>
    <row r="39" spans="2:18" ht="14.25" thickTop="1" thickBot="1">
      <c r="B39" s="250"/>
      <c r="C39" s="250"/>
      <c r="D39" s="250"/>
      <c r="E39" s="250"/>
    </row>
    <row r="40" spans="2:18" ht="17.25" thickTop="1" thickBot="1">
      <c r="B40" s="251" t="s">
        <v>83</v>
      </c>
      <c r="C40" s="251"/>
      <c r="D40" s="251"/>
      <c r="E40" s="251"/>
    </row>
    <row r="41" spans="2:18" ht="14.25" thickTop="1" thickBot="1">
      <c r="B41" s="250"/>
      <c r="C41" s="250"/>
      <c r="D41" s="250"/>
      <c r="E41" s="250"/>
    </row>
    <row r="42" spans="2:18" ht="14.25" thickTop="1" thickBot="1">
      <c r="B42" s="250"/>
      <c r="C42" s="250"/>
      <c r="D42" s="250"/>
      <c r="E42" s="250"/>
    </row>
    <row r="43" spans="2:18" ht="14.25" thickTop="1" thickBot="1">
      <c r="B43" s="248"/>
      <c r="C43" s="248"/>
      <c r="D43" s="248"/>
      <c r="E43" s="249"/>
    </row>
    <row r="44" spans="2:18" ht="14.25" thickTop="1" thickBot="1">
      <c r="B44" s="248"/>
      <c r="C44" s="248"/>
      <c r="D44" s="248"/>
      <c r="E44" s="249"/>
    </row>
    <row r="45" spans="2:18" ht="14.25" thickTop="1" thickBot="1">
      <c r="B45" s="247"/>
      <c r="C45" s="248"/>
      <c r="D45" s="248"/>
      <c r="E45" s="249"/>
    </row>
    <row r="46" spans="2:18" ht="13.5" thickTop="1"/>
  </sheetData>
  <sheetProtection password="A667" sheet="1" objects="1" scenarios="1" selectLockedCells="1"/>
  <mergeCells count="43">
    <mergeCell ref="B45:E45"/>
    <mergeCell ref="B39:E39"/>
    <mergeCell ref="B40:E40"/>
    <mergeCell ref="B41:E41"/>
    <mergeCell ref="B42:E42"/>
    <mergeCell ref="B43:E43"/>
    <mergeCell ref="B44:E44"/>
    <mergeCell ref="B37:E38"/>
    <mergeCell ref="C26:E26"/>
    <mergeCell ref="B33:B34"/>
    <mergeCell ref="C33:E34"/>
    <mergeCell ref="B35:E35"/>
    <mergeCell ref="B36:E36"/>
    <mergeCell ref="C32:E32"/>
    <mergeCell ref="C27:E27"/>
    <mergeCell ref="C28:E28"/>
    <mergeCell ref="C29:E29"/>
    <mergeCell ref="C30:E30"/>
    <mergeCell ref="C31:E31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13:E13"/>
    <mergeCell ref="B1:E2"/>
    <mergeCell ref="B3:E3"/>
    <mergeCell ref="D4:E4"/>
    <mergeCell ref="C5:E5"/>
    <mergeCell ref="C6:E6"/>
    <mergeCell ref="C7:E7"/>
    <mergeCell ref="C8:E8"/>
    <mergeCell ref="C9:E9"/>
    <mergeCell ref="C10:E10"/>
    <mergeCell ref="C11:E11"/>
    <mergeCell ref="C12:E12"/>
  </mergeCells>
  <conditionalFormatting sqref="G6:G34">
    <cfRule type="cellIs" dxfId="14" priority="1" operator="equal">
      <formula>"ERROR"</formula>
    </cfRule>
  </conditionalFormatting>
  <dataValidations count="1">
    <dataValidation type="list" allowBlank="1" showDropDown="1" showInputMessage="1" showErrorMessage="1" errorTitle="ALERTA" error="ESTE BUS NO PERTENECE A ESTE OPERARIO O NO EXISTE" sqref="H6:J34">
      <formula1>$B$6:$B$32</formula1>
    </dataValidation>
  </dataValidations>
  <pageMargins left="0.7" right="0.7" top="0.75" bottom="0.75" header="0.3" footer="0.3"/>
  <pageSetup paperSize="9" scale="105" orientation="portrait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R46"/>
  <sheetViews>
    <sheetView topLeftCell="A13" workbookViewId="0">
      <selection activeCell="J8" sqref="J8"/>
    </sheetView>
  </sheetViews>
  <sheetFormatPr baseColWidth="10" defaultRowHeight="12.75"/>
  <cols>
    <col min="1" max="1" width="11.28515625" style="101" customWidth="1"/>
    <col min="2" max="2" width="11.7109375" style="102" customWidth="1"/>
    <col min="3" max="4" width="23.5703125" style="102" customWidth="1"/>
    <col min="5" max="5" width="16.42578125" style="102" customWidth="1"/>
    <col min="6" max="6" width="11.42578125" style="102"/>
    <col min="7" max="7" width="9" style="136" customWidth="1"/>
    <col min="8" max="8" width="11.42578125" style="107"/>
    <col min="9" max="9" width="14" style="107" customWidth="1"/>
    <col min="10" max="10" width="13.5703125" style="107" customWidth="1"/>
    <col min="11" max="11" width="38.7109375" style="87" customWidth="1"/>
    <col min="12" max="12" width="9.28515625" style="87" customWidth="1"/>
    <col min="13" max="14" width="16.7109375" style="87" customWidth="1"/>
    <col min="15" max="18" width="2.85546875" style="87" customWidth="1"/>
    <col min="19" max="16384" width="11.42578125" style="87"/>
  </cols>
  <sheetData>
    <row r="1" spans="1:18" ht="13.5" thickTop="1">
      <c r="B1" s="213" t="s">
        <v>76</v>
      </c>
      <c r="C1" s="214"/>
      <c r="D1" s="214"/>
      <c r="E1" s="215"/>
    </row>
    <row r="2" spans="1:18" ht="12.75" customHeight="1" thickBot="1">
      <c r="B2" s="216"/>
      <c r="C2" s="217"/>
      <c r="D2" s="217"/>
      <c r="E2" s="218"/>
    </row>
    <row r="3" spans="1:18" ht="18.75" customHeight="1" thickTop="1" thickBot="1">
      <c r="B3" s="219" t="s">
        <v>64</v>
      </c>
      <c r="C3" s="220"/>
      <c r="D3" s="220"/>
      <c r="E3" s="221"/>
    </row>
    <row r="4" spans="1:18" ht="17.25" customHeight="1" thickTop="1" thickBot="1">
      <c r="B4" s="103" t="s">
        <v>78</v>
      </c>
      <c r="C4" s="104">
        <f ca="1">TODAY()</f>
        <v>45582</v>
      </c>
      <c r="D4" s="222" t="s">
        <v>108</v>
      </c>
      <c r="E4" s="223"/>
    </row>
    <row r="5" spans="1:18" ht="36.75" customHeight="1" thickTop="1" thickBot="1">
      <c r="A5" s="101" t="s">
        <v>50</v>
      </c>
      <c r="B5" s="148" t="s">
        <v>1</v>
      </c>
      <c r="C5" s="224" t="s">
        <v>84</v>
      </c>
      <c r="D5" s="225"/>
      <c r="E5" s="226"/>
      <c r="H5" s="108" t="s">
        <v>85</v>
      </c>
      <c r="I5" s="138" t="s">
        <v>99</v>
      </c>
      <c r="J5" s="138" t="s">
        <v>105</v>
      </c>
    </row>
    <row r="6" spans="1:18" ht="16.5" thickTop="1" thickBot="1">
      <c r="A6" s="101">
        <v>1</v>
      </c>
      <c r="B6" s="106" t="str">
        <f>IFERROR(IF(VLOOKUP(A6,DARSENAS!$A$3:$B$19,2,FALSE)="","",VLOOKUP(A6,DARSENAS!$A$3:$B$19,2,FALSE)),"")</f>
        <v>FURGONETA</v>
      </c>
      <c r="C6" s="227" t="str">
        <f t="shared" ref="C6:C32" si="0">IFERROR(VLOOKUP(B6,G:K,5,FALSE),"")</f>
        <v/>
      </c>
      <c r="D6" s="228"/>
      <c r="E6" s="229"/>
      <c r="G6" s="137">
        <f>IF(R6="","",IF(R6=4,IF(H6=J6,J6,"ERROR"),IF(R6=2,IF(H6=I6,H6,"ERROR"),IF(R6=3,J6,IF(R6=1,IF(H6="",I6,H6))))))</f>
        <v>3784</v>
      </c>
      <c r="H6" s="132"/>
      <c r="I6" s="130"/>
      <c r="J6" s="130">
        <v>3784</v>
      </c>
      <c r="K6" s="128" t="str">
        <f>IF(R6=4,L6&amp;" Y "&amp;N6, IF(R6=3,N6,IF(R6=2,L6&amp;" Y "&amp;M6,IF(L6="",M6,L6))))</f>
        <v>VA A PASAR POR TALLER</v>
      </c>
      <c r="L6" s="129" t="str">
        <f>IF(H6="","",$H$5)</f>
        <v/>
      </c>
      <c r="M6" s="129" t="str">
        <f>IF(I6="","",$I$5)</f>
        <v/>
      </c>
      <c r="N6" s="129" t="str">
        <f>IF(J6="","",$J$5)</f>
        <v>VA A PASAR POR TALLER</v>
      </c>
      <c r="O6" s="129" t="str">
        <f t="shared" ref="O6:Q21" si="1">IF(L6="","",1)</f>
        <v/>
      </c>
      <c r="P6" s="129" t="str">
        <f t="shared" si="1"/>
        <v/>
      </c>
      <c r="Q6" s="129">
        <f t="shared" si="1"/>
        <v>1</v>
      </c>
      <c r="R6" s="129">
        <f>IF(Q6="",IF(COUNT(O6:Q6)=0,"",COUNT(O6:Q6)),IF(O6="",3,4))</f>
        <v>3</v>
      </c>
    </row>
    <row r="7" spans="1:18" ht="16.5" thickTop="1" thickBot="1">
      <c r="A7" s="101">
        <v>2</v>
      </c>
      <c r="B7" s="106">
        <f>IFERROR(IF(VLOOKUP(A7,DARSENAS!$A$3:$B$19,2,FALSE)="","",VLOOKUP(A7,DARSENAS!$A$3:$B$19,2,FALSE)),"")</f>
        <v>1976</v>
      </c>
      <c r="C7" s="210" t="str">
        <f t="shared" si="0"/>
        <v/>
      </c>
      <c r="D7" s="211"/>
      <c r="E7" s="212"/>
      <c r="G7" s="137">
        <f t="shared" ref="G7:G34" si="2">IF(R7="","",IF(R7=4,IF(H7=J7,J7,"ERROR"),IF(R7=2,IF(H7=I7,H7,"ERROR"),IF(R7=3,J7,IF(R7=1,IF(H7="",I7,H7))))))</f>
        <v>1817</v>
      </c>
      <c r="H7" s="133"/>
      <c r="I7" s="131"/>
      <c r="J7" s="131">
        <v>1817</v>
      </c>
      <c r="K7" s="128" t="str">
        <f t="shared" ref="K7:K34" si="3">IF(R7=4,L7&amp;" Y "&amp;N7, IF(R7=3,N7,IF(R7=2,L7&amp;" Y "&amp;M7,IF(L7="",M7,L7))))</f>
        <v>VA A PASAR POR TALLER</v>
      </c>
      <c r="L7" s="129" t="str">
        <f t="shared" ref="L7:L34" si="4">IF(H7="","",$H$5)</f>
        <v/>
      </c>
      <c r="M7" s="129" t="str">
        <f t="shared" ref="M7:M34" si="5">IF(I7="","",$I$5)</f>
        <v/>
      </c>
      <c r="N7" s="129" t="str">
        <f t="shared" ref="N7:N34" si="6">IF(J7="","",$J$5)</f>
        <v>VA A PASAR POR TALLER</v>
      </c>
      <c r="O7" s="129" t="str">
        <f t="shared" si="1"/>
        <v/>
      </c>
      <c r="P7" s="129" t="str">
        <f t="shared" si="1"/>
        <v/>
      </c>
      <c r="Q7" s="129">
        <f t="shared" si="1"/>
        <v>1</v>
      </c>
      <c r="R7" s="129">
        <f t="shared" ref="R7:R34" si="7">IF(Q7="",IF(COUNT(O7:Q7)=0,"",COUNT(O7:Q7)),IF(O7="",3,4))</f>
        <v>3</v>
      </c>
    </row>
    <row r="8" spans="1:18" ht="16.5" thickTop="1" thickBot="1">
      <c r="A8" s="101">
        <v>3</v>
      </c>
      <c r="B8" s="106">
        <f>IFERROR(IF(VLOOKUP(A8,DARSENAS!$A$3:$B$19,2,FALSE)="","",VLOOKUP(A8,DARSENAS!$A$3:$B$19,2,FALSE)),"")</f>
        <v>1986</v>
      </c>
      <c r="C8" s="210" t="str">
        <f t="shared" si="0"/>
        <v/>
      </c>
      <c r="D8" s="211"/>
      <c r="E8" s="212"/>
      <c r="G8" s="137" t="str">
        <f t="shared" si="2"/>
        <v/>
      </c>
      <c r="H8" s="132"/>
      <c r="I8" s="130"/>
      <c r="J8" s="130"/>
      <c r="K8" s="128" t="str">
        <f t="shared" si="3"/>
        <v/>
      </c>
      <c r="L8" s="129" t="str">
        <f t="shared" si="4"/>
        <v/>
      </c>
      <c r="M8" s="129" t="str">
        <f t="shared" si="5"/>
        <v/>
      </c>
      <c r="N8" s="129" t="str">
        <f t="shared" si="6"/>
        <v/>
      </c>
      <c r="O8" s="129" t="str">
        <f t="shared" si="1"/>
        <v/>
      </c>
      <c r="P8" s="129" t="str">
        <f t="shared" si="1"/>
        <v/>
      </c>
      <c r="Q8" s="129" t="str">
        <f t="shared" si="1"/>
        <v/>
      </c>
      <c r="R8" s="129" t="str">
        <f t="shared" si="7"/>
        <v/>
      </c>
    </row>
    <row r="9" spans="1:18" ht="16.5" thickTop="1" thickBot="1">
      <c r="A9" s="101">
        <v>4</v>
      </c>
      <c r="B9" s="106">
        <f>IFERROR(IF(VLOOKUP(A9,DARSENAS!$A$3:$B$19,2,FALSE)="","",VLOOKUP(A9,DARSENAS!$A$3:$B$19,2,FALSE)),"")</f>
        <v>3240</v>
      </c>
      <c r="C9" s="210" t="str">
        <f t="shared" si="0"/>
        <v/>
      </c>
      <c r="D9" s="211"/>
      <c r="E9" s="212"/>
      <c r="G9" s="137" t="str">
        <f t="shared" si="2"/>
        <v/>
      </c>
      <c r="H9" s="133"/>
      <c r="I9" s="131"/>
      <c r="J9" s="131"/>
      <c r="K9" s="128" t="str">
        <f t="shared" si="3"/>
        <v/>
      </c>
      <c r="L9" s="129" t="str">
        <f t="shared" si="4"/>
        <v/>
      </c>
      <c r="M9" s="129" t="str">
        <f t="shared" si="5"/>
        <v/>
      </c>
      <c r="N9" s="129" t="str">
        <f t="shared" si="6"/>
        <v/>
      </c>
      <c r="O9" s="129" t="str">
        <f t="shared" si="1"/>
        <v/>
      </c>
      <c r="P9" s="129" t="str">
        <f t="shared" si="1"/>
        <v/>
      </c>
      <c r="Q9" s="129" t="str">
        <f t="shared" si="1"/>
        <v/>
      </c>
      <c r="R9" s="129" t="str">
        <f t="shared" si="7"/>
        <v/>
      </c>
    </row>
    <row r="10" spans="1:18" ht="16.5" thickTop="1" thickBot="1">
      <c r="A10" s="101">
        <v>5</v>
      </c>
      <c r="B10" s="106">
        <f>IFERROR(IF(VLOOKUP(A10,DARSENAS!$A$3:$B$19,2,FALSE)="","",VLOOKUP(A10,DARSENAS!$A$3:$B$19,2,FALSE)),"")</f>
        <v>3566</v>
      </c>
      <c r="C10" s="210" t="str">
        <f t="shared" si="0"/>
        <v/>
      </c>
      <c r="D10" s="211"/>
      <c r="E10" s="212"/>
      <c r="G10" s="137" t="str">
        <f t="shared" si="2"/>
        <v/>
      </c>
      <c r="H10" s="132"/>
      <c r="I10" s="130"/>
      <c r="J10" s="130"/>
      <c r="K10" s="128" t="str">
        <f t="shared" si="3"/>
        <v/>
      </c>
      <c r="L10" s="129" t="str">
        <f t="shared" si="4"/>
        <v/>
      </c>
      <c r="M10" s="129" t="str">
        <f t="shared" si="5"/>
        <v/>
      </c>
      <c r="N10" s="129" t="str">
        <f t="shared" si="6"/>
        <v/>
      </c>
      <c r="O10" s="129" t="str">
        <f t="shared" si="1"/>
        <v/>
      </c>
      <c r="P10" s="129" t="str">
        <f t="shared" si="1"/>
        <v/>
      </c>
      <c r="Q10" s="129" t="str">
        <f t="shared" si="1"/>
        <v/>
      </c>
      <c r="R10" s="129" t="str">
        <f t="shared" si="7"/>
        <v/>
      </c>
    </row>
    <row r="11" spans="1:18" ht="16.5" thickTop="1" thickBot="1">
      <c r="A11" s="101">
        <v>6</v>
      </c>
      <c r="B11" s="106">
        <f>IFERROR(IF(VLOOKUP(A11,DARSENAS!$A$3:$B$19,2,FALSE)="","",VLOOKUP(A11,DARSENAS!$A$3:$B$19,2,FALSE)),"")</f>
        <v>3782</v>
      </c>
      <c r="C11" s="210" t="str">
        <f t="shared" si="0"/>
        <v/>
      </c>
      <c r="D11" s="211"/>
      <c r="E11" s="212"/>
      <c r="G11" s="137" t="str">
        <f t="shared" si="2"/>
        <v/>
      </c>
      <c r="H11" s="133"/>
      <c r="I11" s="131"/>
      <c r="J11" s="131"/>
      <c r="K11" s="128" t="str">
        <f t="shared" si="3"/>
        <v/>
      </c>
      <c r="L11" s="129" t="str">
        <f t="shared" si="4"/>
        <v/>
      </c>
      <c r="M11" s="129" t="str">
        <f t="shared" si="5"/>
        <v/>
      </c>
      <c r="N11" s="129" t="str">
        <f t="shared" si="6"/>
        <v/>
      </c>
      <c r="O11" s="129" t="str">
        <f t="shared" si="1"/>
        <v/>
      </c>
      <c r="P11" s="129" t="str">
        <f t="shared" si="1"/>
        <v/>
      </c>
      <c r="Q11" s="129" t="str">
        <f t="shared" si="1"/>
        <v/>
      </c>
      <c r="R11" s="129" t="str">
        <f t="shared" si="7"/>
        <v/>
      </c>
    </row>
    <row r="12" spans="1:18" ht="16.5" thickTop="1" thickBot="1">
      <c r="A12" s="101">
        <v>7</v>
      </c>
      <c r="B12" s="106">
        <f>IFERROR(IF(VLOOKUP(A12,DARSENAS!$A$3:$B$19,2,FALSE)="","",VLOOKUP(A12,DARSENAS!$A$3:$B$19,2,FALSE)),"")</f>
        <v>1815</v>
      </c>
      <c r="C12" s="210" t="str">
        <f t="shared" si="0"/>
        <v/>
      </c>
      <c r="D12" s="211"/>
      <c r="E12" s="212"/>
      <c r="G12" s="137" t="str">
        <f t="shared" si="2"/>
        <v/>
      </c>
      <c r="H12" s="132"/>
      <c r="I12" s="130"/>
      <c r="J12" s="130"/>
      <c r="K12" s="128" t="str">
        <f t="shared" si="3"/>
        <v/>
      </c>
      <c r="L12" s="129" t="str">
        <f t="shared" si="4"/>
        <v/>
      </c>
      <c r="M12" s="129" t="str">
        <f t="shared" si="5"/>
        <v/>
      </c>
      <c r="N12" s="129" t="str">
        <f t="shared" si="6"/>
        <v/>
      </c>
      <c r="O12" s="129" t="str">
        <f t="shared" si="1"/>
        <v/>
      </c>
      <c r="P12" s="129" t="str">
        <f t="shared" si="1"/>
        <v/>
      </c>
      <c r="Q12" s="129" t="str">
        <f t="shared" si="1"/>
        <v/>
      </c>
      <c r="R12" s="129" t="str">
        <f t="shared" si="7"/>
        <v/>
      </c>
    </row>
    <row r="13" spans="1:18" ht="16.5" thickTop="1" thickBot="1">
      <c r="A13" s="101">
        <v>8</v>
      </c>
      <c r="B13" s="106">
        <f>IFERROR(IF(VLOOKUP(A13,DARSENAS!$A$3:$B$19,2,FALSE)="","",VLOOKUP(A13,DARSENAS!$A$3:$B$19,2,FALSE)),"")</f>
        <v>1817</v>
      </c>
      <c r="C13" s="210" t="str">
        <f t="shared" si="0"/>
        <v>VA A PASAR POR TALLER</v>
      </c>
      <c r="D13" s="211"/>
      <c r="E13" s="212"/>
      <c r="G13" s="137" t="str">
        <f t="shared" si="2"/>
        <v/>
      </c>
      <c r="H13" s="133"/>
      <c r="I13" s="131"/>
      <c r="J13" s="131"/>
      <c r="K13" s="128" t="str">
        <f t="shared" si="3"/>
        <v/>
      </c>
      <c r="L13" s="129" t="str">
        <f t="shared" si="4"/>
        <v/>
      </c>
      <c r="M13" s="129" t="str">
        <f t="shared" si="5"/>
        <v/>
      </c>
      <c r="N13" s="129" t="str">
        <f t="shared" si="6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7"/>
        <v/>
      </c>
    </row>
    <row r="14" spans="1:18" ht="16.5" thickTop="1" thickBot="1">
      <c r="A14" s="101">
        <v>9</v>
      </c>
      <c r="B14" s="106">
        <f>IFERROR(IF(VLOOKUP(A14,DARSENAS!$A$3:$B$19,2,FALSE)="","",VLOOKUP(A14,DARSENAS!$A$3:$B$19,2,FALSE)),"")</f>
        <v>3248</v>
      </c>
      <c r="C14" s="210" t="str">
        <f t="shared" si="0"/>
        <v/>
      </c>
      <c r="D14" s="211"/>
      <c r="E14" s="212"/>
      <c r="G14" s="137" t="str">
        <f t="shared" si="2"/>
        <v/>
      </c>
      <c r="H14" s="132"/>
      <c r="I14" s="130"/>
      <c r="J14" s="130"/>
      <c r="K14" s="128" t="str">
        <f t="shared" si="3"/>
        <v/>
      </c>
      <c r="L14" s="129" t="str">
        <f t="shared" si="4"/>
        <v/>
      </c>
      <c r="M14" s="129" t="str">
        <f t="shared" si="5"/>
        <v/>
      </c>
      <c r="N14" s="129" t="str">
        <f t="shared" si="6"/>
        <v/>
      </c>
      <c r="O14" s="129" t="str">
        <f t="shared" si="1"/>
        <v/>
      </c>
      <c r="P14" s="129" t="str">
        <f t="shared" si="1"/>
        <v/>
      </c>
      <c r="Q14" s="129" t="str">
        <f t="shared" si="1"/>
        <v/>
      </c>
      <c r="R14" s="129" t="str">
        <f t="shared" si="7"/>
        <v/>
      </c>
    </row>
    <row r="15" spans="1:18" ht="16.5" thickTop="1" thickBot="1">
      <c r="A15" s="101">
        <v>10</v>
      </c>
      <c r="B15" s="106" t="str">
        <f>IFERROR(IF(VLOOKUP(A15,DARSENAS!$A$3:$B$19,2,FALSE)="","",VLOOKUP(A15,DARSENAS!$A$3:$B$19,2,FALSE)),"")</f>
        <v/>
      </c>
      <c r="C15" s="210" t="str">
        <f t="shared" si="0"/>
        <v/>
      </c>
      <c r="D15" s="211"/>
      <c r="E15" s="212"/>
      <c r="G15" s="137" t="str">
        <f t="shared" si="2"/>
        <v/>
      </c>
      <c r="H15" s="133"/>
      <c r="I15" s="131"/>
      <c r="J15" s="131"/>
      <c r="K15" s="128" t="str">
        <f t="shared" si="3"/>
        <v/>
      </c>
      <c r="L15" s="129" t="str">
        <f t="shared" si="4"/>
        <v/>
      </c>
      <c r="M15" s="129" t="str">
        <f t="shared" si="5"/>
        <v/>
      </c>
      <c r="N15" s="129" t="str">
        <f t="shared" si="6"/>
        <v/>
      </c>
      <c r="O15" s="129" t="str">
        <f t="shared" si="1"/>
        <v/>
      </c>
      <c r="P15" s="129" t="str">
        <f t="shared" si="1"/>
        <v/>
      </c>
      <c r="Q15" s="129" t="str">
        <f t="shared" si="1"/>
        <v/>
      </c>
      <c r="R15" s="129" t="str">
        <f t="shared" si="7"/>
        <v/>
      </c>
    </row>
    <row r="16" spans="1:18" ht="16.5" thickTop="1" thickBot="1">
      <c r="A16" s="101">
        <v>11</v>
      </c>
      <c r="B16" s="106">
        <f>IFERROR(IF(VLOOKUP(A16,DARSENAS!$A$3:$B$19,2,FALSE)="","",VLOOKUP(A16,DARSENAS!$A$3:$B$19,2,FALSE)),"")</f>
        <v>3279</v>
      </c>
      <c r="C16" s="210" t="str">
        <f t="shared" si="0"/>
        <v/>
      </c>
      <c r="D16" s="211"/>
      <c r="E16" s="212"/>
      <c r="G16" s="137" t="str">
        <f t="shared" si="2"/>
        <v/>
      </c>
      <c r="H16" s="132"/>
      <c r="I16" s="130"/>
      <c r="J16" s="130"/>
      <c r="K16" s="128" t="str">
        <f t="shared" si="3"/>
        <v/>
      </c>
      <c r="L16" s="129" t="str">
        <f t="shared" si="4"/>
        <v/>
      </c>
      <c r="M16" s="129" t="str">
        <f t="shared" si="5"/>
        <v/>
      </c>
      <c r="N16" s="129" t="str">
        <f t="shared" si="6"/>
        <v/>
      </c>
      <c r="O16" s="129" t="str">
        <f t="shared" si="1"/>
        <v/>
      </c>
      <c r="P16" s="129" t="str">
        <f t="shared" si="1"/>
        <v/>
      </c>
      <c r="Q16" s="129" t="str">
        <f t="shared" si="1"/>
        <v/>
      </c>
      <c r="R16" s="129" t="str">
        <f t="shared" si="7"/>
        <v/>
      </c>
    </row>
    <row r="17" spans="1:18" ht="16.5" thickTop="1" thickBot="1">
      <c r="A17" s="101">
        <v>12</v>
      </c>
      <c r="B17" s="106">
        <f>IFERROR(IF(VLOOKUP(A17,DARSENAS!$A$3:$B$19,2,FALSE)="","",VLOOKUP(A17,DARSENAS!$A$3:$B$19,2,FALSE)),"")</f>
        <v>3281</v>
      </c>
      <c r="C17" s="210" t="str">
        <f t="shared" si="0"/>
        <v/>
      </c>
      <c r="D17" s="211"/>
      <c r="E17" s="212"/>
      <c r="G17" s="137" t="str">
        <f t="shared" si="2"/>
        <v/>
      </c>
      <c r="H17" s="133"/>
      <c r="I17" s="131"/>
      <c r="J17" s="131"/>
      <c r="K17" s="128" t="str">
        <f t="shared" si="3"/>
        <v/>
      </c>
      <c r="L17" s="129" t="str">
        <f t="shared" si="4"/>
        <v/>
      </c>
      <c r="M17" s="129" t="str">
        <f t="shared" si="5"/>
        <v/>
      </c>
      <c r="N17" s="129" t="str">
        <f t="shared" si="6"/>
        <v/>
      </c>
      <c r="O17" s="129" t="str">
        <f t="shared" si="1"/>
        <v/>
      </c>
      <c r="P17" s="129" t="str">
        <f t="shared" si="1"/>
        <v/>
      </c>
      <c r="Q17" s="129" t="str">
        <f t="shared" si="1"/>
        <v/>
      </c>
      <c r="R17" s="129" t="str">
        <f t="shared" si="7"/>
        <v/>
      </c>
    </row>
    <row r="18" spans="1:18" ht="16.5" thickTop="1" thickBot="1">
      <c r="A18" s="101">
        <v>13</v>
      </c>
      <c r="B18" s="106">
        <f>IFERROR(IF(VLOOKUP(A18,DARSENAS!$A$3:$B$19,2,FALSE)="","",VLOOKUP(A18,DARSENAS!$A$3:$B$19,2,FALSE)),"")</f>
        <v>3784</v>
      </c>
      <c r="C18" s="210" t="str">
        <f t="shared" si="0"/>
        <v>VA A PASAR POR TALLER</v>
      </c>
      <c r="D18" s="211"/>
      <c r="E18" s="212"/>
      <c r="G18" s="137" t="str">
        <f t="shared" si="2"/>
        <v/>
      </c>
      <c r="H18" s="132"/>
      <c r="I18" s="130"/>
      <c r="J18" s="130"/>
      <c r="K18" s="128" t="str">
        <f t="shared" si="3"/>
        <v/>
      </c>
      <c r="L18" s="129" t="str">
        <f t="shared" si="4"/>
        <v/>
      </c>
      <c r="M18" s="129" t="str">
        <f t="shared" si="5"/>
        <v/>
      </c>
      <c r="N18" s="129" t="str">
        <f t="shared" si="6"/>
        <v/>
      </c>
      <c r="O18" s="129" t="str">
        <f t="shared" si="1"/>
        <v/>
      </c>
      <c r="P18" s="129" t="str">
        <f t="shared" si="1"/>
        <v/>
      </c>
      <c r="Q18" s="129" t="str">
        <f t="shared" si="1"/>
        <v/>
      </c>
      <c r="R18" s="129" t="str">
        <f t="shared" si="7"/>
        <v/>
      </c>
    </row>
    <row r="19" spans="1:18" ht="16.5" thickTop="1" thickBot="1">
      <c r="A19" s="101">
        <v>14</v>
      </c>
      <c r="B19" s="106">
        <f>IFERROR(IF(VLOOKUP(A19,DARSENAS!$A$3:$B$19,2,FALSE)="","",VLOOKUP(A19,DARSENAS!$A$3:$B$19,2,FALSE)),"")</f>
        <v>3564</v>
      </c>
      <c r="C19" s="210" t="str">
        <f t="shared" si="0"/>
        <v/>
      </c>
      <c r="D19" s="211"/>
      <c r="E19" s="212"/>
      <c r="G19" s="137" t="str">
        <f t="shared" si="2"/>
        <v/>
      </c>
      <c r="H19" s="133"/>
      <c r="I19" s="131"/>
      <c r="J19" s="131"/>
      <c r="K19" s="128" t="str">
        <f t="shared" si="3"/>
        <v/>
      </c>
      <c r="L19" s="129" t="str">
        <f t="shared" si="4"/>
        <v/>
      </c>
      <c r="M19" s="129" t="str">
        <f t="shared" si="5"/>
        <v/>
      </c>
      <c r="N19" s="129" t="str">
        <f t="shared" si="6"/>
        <v/>
      </c>
      <c r="O19" s="129" t="str">
        <f t="shared" si="1"/>
        <v/>
      </c>
      <c r="P19" s="129" t="str">
        <f t="shared" si="1"/>
        <v/>
      </c>
      <c r="Q19" s="129" t="str">
        <f t="shared" si="1"/>
        <v/>
      </c>
      <c r="R19" s="129" t="str">
        <f t="shared" si="7"/>
        <v/>
      </c>
    </row>
    <row r="20" spans="1:18" ht="16.5" thickTop="1" thickBot="1">
      <c r="A20" s="101">
        <v>15</v>
      </c>
      <c r="B20" s="106">
        <f>IFERROR(IF(VLOOKUP(A20,DARSENAS!$A$3:$B$19,2,FALSE)="","",VLOOKUP(A20,DARSENAS!$A$3:$B$19,2,FALSE)),"")</f>
        <v>3283</v>
      </c>
      <c r="C20" s="210" t="str">
        <f t="shared" si="0"/>
        <v/>
      </c>
      <c r="D20" s="211"/>
      <c r="E20" s="212"/>
      <c r="G20" s="137" t="str">
        <f t="shared" si="2"/>
        <v/>
      </c>
      <c r="H20" s="132"/>
      <c r="I20" s="130"/>
      <c r="J20" s="130"/>
      <c r="K20" s="128" t="str">
        <f t="shared" si="3"/>
        <v/>
      </c>
      <c r="L20" s="129" t="str">
        <f t="shared" si="4"/>
        <v/>
      </c>
      <c r="M20" s="129" t="str">
        <f t="shared" si="5"/>
        <v/>
      </c>
      <c r="N20" s="129" t="str">
        <f t="shared" si="6"/>
        <v/>
      </c>
      <c r="O20" s="129" t="str">
        <f t="shared" si="1"/>
        <v/>
      </c>
      <c r="P20" s="129" t="str">
        <f t="shared" si="1"/>
        <v/>
      </c>
      <c r="Q20" s="129" t="str">
        <f t="shared" si="1"/>
        <v/>
      </c>
      <c r="R20" s="129" t="str">
        <f t="shared" si="7"/>
        <v/>
      </c>
    </row>
    <row r="21" spans="1:18" ht="16.5" thickTop="1" thickBot="1">
      <c r="A21" s="101" t="s">
        <v>58</v>
      </c>
      <c r="B21" s="106" t="str">
        <f>IFERROR(IF(VLOOKUP(A21,DARSENAS!$A$3:$B$19,2,FALSE)="","",VLOOKUP(A21,DARSENAS!$A$3:$B$19,2,FALSE)),"")</f>
        <v/>
      </c>
      <c r="C21" s="210" t="str">
        <f t="shared" si="0"/>
        <v/>
      </c>
      <c r="D21" s="211"/>
      <c r="E21" s="212"/>
      <c r="G21" s="137" t="str">
        <f t="shared" si="2"/>
        <v/>
      </c>
      <c r="H21" s="133"/>
      <c r="I21" s="131"/>
      <c r="J21" s="131"/>
      <c r="K21" s="128" t="str">
        <f t="shared" si="3"/>
        <v/>
      </c>
      <c r="L21" s="129" t="str">
        <f t="shared" si="4"/>
        <v/>
      </c>
      <c r="M21" s="129" t="str">
        <f t="shared" si="5"/>
        <v/>
      </c>
      <c r="N21" s="129" t="str">
        <f t="shared" si="6"/>
        <v/>
      </c>
      <c r="O21" s="129" t="str">
        <f t="shared" si="1"/>
        <v/>
      </c>
      <c r="P21" s="129" t="str">
        <f t="shared" si="1"/>
        <v/>
      </c>
      <c r="Q21" s="129" t="str">
        <f t="shared" si="1"/>
        <v/>
      </c>
      <c r="R21" s="129" t="str">
        <f t="shared" si="7"/>
        <v/>
      </c>
    </row>
    <row r="22" spans="1:18" ht="16.5" thickTop="1" thickBot="1">
      <c r="A22" s="101" t="s">
        <v>59</v>
      </c>
      <c r="B22" s="106" t="str">
        <f>IFERROR(IF(VLOOKUP(A22,DARSENAS!$A$3:$B$19,2,FALSE)="","",VLOOKUP(A22,DARSENAS!$A$3:$B$19,2,FALSE)),"")</f>
        <v/>
      </c>
      <c r="C22" s="210" t="str">
        <f t="shared" si="0"/>
        <v/>
      </c>
      <c r="D22" s="211"/>
      <c r="E22" s="212"/>
      <c r="G22" s="137" t="str">
        <f t="shared" si="2"/>
        <v/>
      </c>
      <c r="H22" s="132"/>
      <c r="I22" s="130"/>
      <c r="J22" s="130"/>
      <c r="K22" s="128" t="str">
        <f t="shared" si="3"/>
        <v/>
      </c>
      <c r="L22" s="129" t="str">
        <f t="shared" si="4"/>
        <v/>
      </c>
      <c r="M22" s="129" t="str">
        <f t="shared" si="5"/>
        <v/>
      </c>
      <c r="N22" s="129" t="str">
        <f t="shared" si="6"/>
        <v/>
      </c>
      <c r="O22" s="129" t="str">
        <f t="shared" ref="O22:Q34" si="8">IF(L22="","",1)</f>
        <v/>
      </c>
      <c r="P22" s="129" t="str">
        <f t="shared" si="8"/>
        <v/>
      </c>
      <c r="Q22" s="129" t="str">
        <f t="shared" si="8"/>
        <v/>
      </c>
      <c r="R22" s="129" t="str">
        <f t="shared" si="7"/>
        <v/>
      </c>
    </row>
    <row r="23" spans="1:18" ht="16.5" thickTop="1" thickBot="1">
      <c r="A23" s="101" t="s">
        <v>61</v>
      </c>
      <c r="B23" s="106">
        <f>IFERROR(IF(VLOOKUP(A23,DARSENAS!$D$3:$E$19,2,FALSE)="","",VLOOKUP(A23,DARSENAS!$D$3:$E$19,2,FALSE)),"")</f>
        <v>1992</v>
      </c>
      <c r="C23" s="210" t="str">
        <f t="shared" si="0"/>
        <v/>
      </c>
      <c r="D23" s="211"/>
      <c r="E23" s="212"/>
      <c r="G23" s="137" t="str">
        <f t="shared" si="2"/>
        <v/>
      </c>
      <c r="H23" s="133"/>
      <c r="I23" s="131"/>
      <c r="J23" s="131"/>
      <c r="K23" s="128" t="str">
        <f t="shared" si="3"/>
        <v/>
      </c>
      <c r="L23" s="129" t="str">
        <f t="shared" si="4"/>
        <v/>
      </c>
      <c r="M23" s="129" t="str">
        <f t="shared" si="5"/>
        <v/>
      </c>
      <c r="N23" s="129" t="str">
        <f t="shared" si="6"/>
        <v/>
      </c>
      <c r="O23" s="129" t="str">
        <f t="shared" si="8"/>
        <v/>
      </c>
      <c r="P23" s="129" t="str">
        <f t="shared" si="8"/>
        <v/>
      </c>
      <c r="Q23" s="129" t="str">
        <f t="shared" si="8"/>
        <v/>
      </c>
      <c r="R23" s="129" t="str">
        <f t="shared" si="7"/>
        <v/>
      </c>
    </row>
    <row r="24" spans="1:18" ht="16.5" thickTop="1" thickBot="1">
      <c r="A24" s="101" t="s">
        <v>60</v>
      </c>
      <c r="B24" s="106">
        <f>IFERROR(IF(VLOOKUP(A24,DARSENAS!$D$3:$E$19,2,FALSE)="","",VLOOKUP(A24,DARSENAS!$D$3:$E$19,2,FALSE)),"")</f>
        <v>3236</v>
      </c>
      <c r="C24" s="210" t="str">
        <f t="shared" si="0"/>
        <v/>
      </c>
      <c r="D24" s="211"/>
      <c r="E24" s="212"/>
      <c r="G24" s="137" t="str">
        <f t="shared" si="2"/>
        <v/>
      </c>
      <c r="H24" s="132"/>
      <c r="I24" s="130"/>
      <c r="J24" s="130"/>
      <c r="K24" s="128" t="str">
        <f t="shared" si="3"/>
        <v/>
      </c>
      <c r="L24" s="129" t="str">
        <f t="shared" si="4"/>
        <v/>
      </c>
      <c r="M24" s="129" t="str">
        <f t="shared" si="5"/>
        <v/>
      </c>
      <c r="N24" s="129" t="str">
        <f t="shared" si="6"/>
        <v/>
      </c>
      <c r="O24" s="129" t="str">
        <f t="shared" si="8"/>
        <v/>
      </c>
      <c r="P24" s="129" t="str">
        <f t="shared" si="8"/>
        <v/>
      </c>
      <c r="Q24" s="129" t="str">
        <f t="shared" si="8"/>
        <v/>
      </c>
      <c r="R24" s="129" t="str">
        <f t="shared" si="7"/>
        <v/>
      </c>
    </row>
    <row r="25" spans="1:18" ht="16.5" thickTop="1" thickBot="1">
      <c r="A25" s="101">
        <v>16</v>
      </c>
      <c r="B25" s="106">
        <f>IFERROR(IF(VLOOKUP(A25,DARSENAS!$D$3:$E$19,2,FALSE)="","",VLOOKUP(A25,DARSENAS!$D$3:$E$19,2,FALSE)),"")</f>
        <v>3242</v>
      </c>
      <c r="C25" s="210" t="str">
        <f t="shared" si="0"/>
        <v/>
      </c>
      <c r="D25" s="211"/>
      <c r="E25" s="212"/>
      <c r="G25" s="137" t="str">
        <f t="shared" si="2"/>
        <v/>
      </c>
      <c r="H25" s="133"/>
      <c r="I25" s="131"/>
      <c r="J25" s="131"/>
      <c r="K25" s="128" t="str">
        <f t="shared" si="3"/>
        <v/>
      </c>
      <c r="L25" s="129" t="str">
        <f t="shared" si="4"/>
        <v/>
      </c>
      <c r="M25" s="129" t="str">
        <f t="shared" si="5"/>
        <v/>
      </c>
      <c r="N25" s="129" t="str">
        <f t="shared" si="6"/>
        <v/>
      </c>
      <c r="O25" s="129" t="str">
        <f t="shared" si="8"/>
        <v/>
      </c>
      <c r="P25" s="129" t="str">
        <f t="shared" si="8"/>
        <v/>
      </c>
      <c r="Q25" s="129" t="str">
        <f t="shared" si="8"/>
        <v/>
      </c>
      <c r="R25" s="129" t="str">
        <f t="shared" si="7"/>
        <v/>
      </c>
    </row>
    <row r="26" spans="1:18" ht="16.5" thickTop="1" thickBot="1">
      <c r="A26" s="101">
        <v>17</v>
      </c>
      <c r="B26" s="106">
        <f>IFERROR(IF(VLOOKUP(A26,DARSENAS!$D$3:$E$19,2,FALSE)="","",VLOOKUP(A26,DARSENAS!$D$3:$E$19,2,FALSE)),"")</f>
        <v>1502</v>
      </c>
      <c r="C26" s="210" t="str">
        <f t="shared" si="0"/>
        <v/>
      </c>
      <c r="D26" s="211"/>
      <c r="E26" s="212"/>
      <c r="G26" s="137" t="str">
        <f t="shared" si="2"/>
        <v/>
      </c>
      <c r="H26" s="132"/>
      <c r="I26" s="130"/>
      <c r="J26" s="130"/>
      <c r="K26" s="128" t="str">
        <f t="shared" si="3"/>
        <v/>
      </c>
      <c r="L26" s="129" t="str">
        <f t="shared" si="4"/>
        <v/>
      </c>
      <c r="M26" s="129" t="str">
        <f t="shared" si="5"/>
        <v/>
      </c>
      <c r="N26" s="129" t="str">
        <f t="shared" si="6"/>
        <v/>
      </c>
      <c r="O26" s="129" t="str">
        <f t="shared" si="8"/>
        <v/>
      </c>
      <c r="P26" s="129" t="str">
        <f t="shared" si="8"/>
        <v/>
      </c>
      <c r="Q26" s="129" t="str">
        <f t="shared" si="8"/>
        <v/>
      </c>
      <c r="R26" s="129" t="str">
        <f t="shared" si="7"/>
        <v/>
      </c>
    </row>
    <row r="27" spans="1:18" ht="16.5" thickTop="1" thickBot="1">
      <c r="A27" s="101">
        <v>18</v>
      </c>
      <c r="B27" s="106">
        <f>IFERROR(IF(VLOOKUP(A27,DARSENAS!$D$3:$E$19,2,FALSE)="","",VLOOKUP(A27,DARSENAS!$D$3:$E$19,2,FALSE)),"")</f>
        <v>2353</v>
      </c>
      <c r="C27" s="210" t="str">
        <f t="shared" si="0"/>
        <v/>
      </c>
      <c r="D27" s="211"/>
      <c r="E27" s="212"/>
      <c r="G27" s="137" t="str">
        <f t="shared" si="2"/>
        <v/>
      </c>
      <c r="H27" s="133"/>
      <c r="I27" s="131"/>
      <c r="J27" s="131"/>
      <c r="K27" s="128" t="str">
        <f t="shared" si="3"/>
        <v/>
      </c>
      <c r="L27" s="129" t="str">
        <f t="shared" si="4"/>
        <v/>
      </c>
      <c r="M27" s="129" t="str">
        <f t="shared" si="5"/>
        <v/>
      </c>
      <c r="N27" s="129" t="str">
        <f t="shared" si="6"/>
        <v/>
      </c>
      <c r="O27" s="129" t="str">
        <f t="shared" si="8"/>
        <v/>
      </c>
      <c r="P27" s="129" t="str">
        <f t="shared" si="8"/>
        <v/>
      </c>
      <c r="Q27" s="129" t="str">
        <f t="shared" si="8"/>
        <v/>
      </c>
      <c r="R27" s="129" t="str">
        <f t="shared" si="7"/>
        <v/>
      </c>
    </row>
    <row r="28" spans="1:18" ht="16.5" thickTop="1" thickBot="1">
      <c r="A28" s="101">
        <v>19</v>
      </c>
      <c r="B28" s="106">
        <f>IFERROR(IF(VLOOKUP(A28,DARSENAS!$D$3:$E$19,2,FALSE)="","",VLOOKUP(A28,DARSENAS!$D$3:$E$19,2,FALSE)),"")</f>
        <v>3308</v>
      </c>
      <c r="C28" s="210" t="str">
        <f t="shared" si="0"/>
        <v/>
      </c>
      <c r="D28" s="211"/>
      <c r="E28" s="212"/>
      <c r="G28" s="137" t="str">
        <f t="shared" si="2"/>
        <v/>
      </c>
      <c r="H28" s="132"/>
      <c r="I28" s="130"/>
      <c r="J28" s="130"/>
      <c r="K28" s="128" t="str">
        <f t="shared" si="3"/>
        <v/>
      </c>
      <c r="L28" s="129" t="str">
        <f t="shared" si="4"/>
        <v/>
      </c>
      <c r="M28" s="129" t="str">
        <f t="shared" si="5"/>
        <v/>
      </c>
      <c r="N28" s="129" t="str">
        <f t="shared" si="6"/>
        <v/>
      </c>
      <c r="O28" s="129" t="str">
        <f t="shared" si="8"/>
        <v/>
      </c>
      <c r="P28" s="129" t="str">
        <f t="shared" si="8"/>
        <v/>
      </c>
      <c r="Q28" s="129" t="str">
        <f t="shared" si="8"/>
        <v/>
      </c>
      <c r="R28" s="129" t="str">
        <f t="shared" si="7"/>
        <v/>
      </c>
    </row>
    <row r="29" spans="1:18" ht="16.5" thickTop="1" thickBot="1">
      <c r="B29" s="106"/>
      <c r="C29" s="210" t="str">
        <f t="shared" si="0"/>
        <v/>
      </c>
      <c r="D29" s="211"/>
      <c r="E29" s="212"/>
      <c r="G29" s="137" t="str">
        <f t="shared" si="2"/>
        <v/>
      </c>
      <c r="H29" s="133"/>
      <c r="I29" s="131"/>
      <c r="J29" s="131"/>
      <c r="K29" s="128" t="str">
        <f t="shared" si="3"/>
        <v/>
      </c>
      <c r="L29" s="129" t="str">
        <f t="shared" si="4"/>
        <v/>
      </c>
      <c r="M29" s="129" t="str">
        <f t="shared" si="5"/>
        <v/>
      </c>
      <c r="N29" s="129" t="str">
        <f t="shared" si="6"/>
        <v/>
      </c>
      <c r="O29" s="129" t="str">
        <f t="shared" si="8"/>
        <v/>
      </c>
      <c r="P29" s="129" t="str">
        <f t="shared" si="8"/>
        <v/>
      </c>
      <c r="Q29" s="129" t="str">
        <f t="shared" si="8"/>
        <v/>
      </c>
      <c r="R29" s="129" t="str">
        <f t="shared" si="7"/>
        <v/>
      </c>
    </row>
    <row r="30" spans="1:18" ht="16.5" thickTop="1" thickBot="1">
      <c r="B30" s="106" t="str">
        <f>IFERROR(IF(VLOOKUP(A30,DARSENAS!$D$3:$E$19,2,FALSE)="","",VLOOKUP(A30,DARSENAS!$D$3:$E$19,2,FALSE)),"")</f>
        <v/>
      </c>
      <c r="C30" s="210" t="str">
        <f t="shared" si="0"/>
        <v/>
      </c>
      <c r="D30" s="211"/>
      <c r="E30" s="212"/>
      <c r="G30" s="137" t="str">
        <f t="shared" si="2"/>
        <v/>
      </c>
      <c r="H30" s="132"/>
      <c r="I30" s="130"/>
      <c r="J30" s="130"/>
      <c r="K30" s="128" t="str">
        <f t="shared" si="3"/>
        <v/>
      </c>
      <c r="L30" s="129" t="str">
        <f t="shared" si="4"/>
        <v/>
      </c>
      <c r="M30" s="129" t="str">
        <f t="shared" si="5"/>
        <v/>
      </c>
      <c r="N30" s="129" t="str">
        <f t="shared" si="6"/>
        <v/>
      </c>
      <c r="O30" s="129" t="str">
        <f t="shared" si="8"/>
        <v/>
      </c>
      <c r="P30" s="129" t="str">
        <f t="shared" si="8"/>
        <v/>
      </c>
      <c r="Q30" s="129" t="str">
        <f t="shared" si="8"/>
        <v/>
      </c>
      <c r="R30" s="129" t="str">
        <f t="shared" si="7"/>
        <v/>
      </c>
    </row>
    <row r="31" spans="1:18" ht="16.5" thickTop="1" thickBot="1">
      <c r="B31" s="106" t="str">
        <f>IFERROR(IF(VLOOKUP(A31,DARSENAS!$D$3:$E$19,2,FALSE)="","",VLOOKUP(A31,DARSENAS!$D$3:$E$19,2,FALSE)),"")</f>
        <v/>
      </c>
      <c r="C31" s="210" t="str">
        <f t="shared" si="0"/>
        <v/>
      </c>
      <c r="D31" s="211"/>
      <c r="E31" s="212"/>
      <c r="G31" s="137" t="str">
        <f t="shared" si="2"/>
        <v/>
      </c>
      <c r="H31" s="133"/>
      <c r="I31" s="131"/>
      <c r="J31" s="131"/>
      <c r="K31" s="128" t="str">
        <f t="shared" si="3"/>
        <v/>
      </c>
      <c r="L31" s="129" t="str">
        <f t="shared" si="4"/>
        <v/>
      </c>
      <c r="M31" s="129" t="str">
        <f t="shared" si="5"/>
        <v/>
      </c>
      <c r="N31" s="129" t="str">
        <f t="shared" si="6"/>
        <v/>
      </c>
      <c r="O31" s="129" t="str">
        <f t="shared" si="8"/>
        <v/>
      </c>
      <c r="P31" s="129" t="str">
        <f t="shared" si="8"/>
        <v/>
      </c>
      <c r="Q31" s="129" t="str">
        <f t="shared" si="8"/>
        <v/>
      </c>
      <c r="R31" s="129" t="str">
        <f t="shared" si="7"/>
        <v/>
      </c>
    </row>
    <row r="32" spans="1:18" ht="16.5" thickTop="1" thickBot="1">
      <c r="B32" s="106" t="str">
        <f>IFERROR(IF(VLOOKUP(A32,DARSENAS!$D$3:$E$19,2,FALSE)="","",VLOOKUP(A32,DARSENAS!$D$3:$E$19,2,FALSE)),"")</f>
        <v/>
      </c>
      <c r="C32" s="210" t="str">
        <f t="shared" si="0"/>
        <v/>
      </c>
      <c r="D32" s="211"/>
      <c r="E32" s="212"/>
      <c r="G32" s="137" t="str">
        <f t="shared" si="2"/>
        <v/>
      </c>
      <c r="H32" s="132"/>
      <c r="I32" s="130"/>
      <c r="J32" s="130"/>
      <c r="K32" s="128" t="str">
        <f t="shared" si="3"/>
        <v/>
      </c>
      <c r="L32" s="129" t="str">
        <f t="shared" si="4"/>
        <v/>
      </c>
      <c r="M32" s="129" t="str">
        <f t="shared" si="5"/>
        <v/>
      </c>
      <c r="N32" s="129" t="str">
        <f t="shared" si="6"/>
        <v/>
      </c>
      <c r="O32" s="129" t="str">
        <f t="shared" si="8"/>
        <v/>
      </c>
      <c r="P32" s="129" t="str">
        <f t="shared" si="8"/>
        <v/>
      </c>
      <c r="Q32" s="129" t="str">
        <f t="shared" si="8"/>
        <v/>
      </c>
      <c r="R32" s="129" t="str">
        <f t="shared" si="7"/>
        <v/>
      </c>
    </row>
    <row r="33" spans="2:18" ht="15.75" thickTop="1">
      <c r="B33" s="236" t="s">
        <v>81</v>
      </c>
      <c r="C33" s="238" t="s">
        <v>86</v>
      </c>
      <c r="D33" s="239"/>
      <c r="E33" s="240"/>
      <c r="G33" s="137" t="str">
        <f t="shared" si="2"/>
        <v/>
      </c>
      <c r="H33" s="133"/>
      <c r="I33" s="131"/>
      <c r="J33" s="131"/>
      <c r="K33" s="128" t="str">
        <f t="shared" si="3"/>
        <v/>
      </c>
      <c r="L33" s="129" t="str">
        <f t="shared" si="4"/>
        <v/>
      </c>
      <c r="M33" s="129" t="str">
        <f t="shared" si="5"/>
        <v/>
      </c>
      <c r="N33" s="129" t="str">
        <f t="shared" si="6"/>
        <v/>
      </c>
      <c r="O33" s="129" t="str">
        <f t="shared" si="8"/>
        <v/>
      </c>
      <c r="P33" s="129" t="str">
        <f t="shared" si="8"/>
        <v/>
      </c>
      <c r="Q33" s="129" t="str">
        <f t="shared" si="8"/>
        <v/>
      </c>
      <c r="R33" s="129" t="str">
        <f t="shared" si="7"/>
        <v/>
      </c>
    </row>
    <row r="34" spans="2:18" ht="15.75" thickBot="1">
      <c r="B34" s="237"/>
      <c r="C34" s="241"/>
      <c r="D34" s="242"/>
      <c r="E34" s="243"/>
      <c r="G34" s="137" t="str">
        <f t="shared" si="2"/>
        <v/>
      </c>
      <c r="H34" s="132"/>
      <c r="I34" s="130"/>
      <c r="J34" s="130"/>
      <c r="K34" s="128" t="str">
        <f t="shared" si="3"/>
        <v/>
      </c>
      <c r="L34" s="129" t="str">
        <f t="shared" si="4"/>
        <v/>
      </c>
      <c r="M34" s="129" t="str">
        <f t="shared" si="5"/>
        <v/>
      </c>
      <c r="N34" s="129" t="str">
        <f t="shared" si="6"/>
        <v/>
      </c>
      <c r="O34" s="129" t="str">
        <f t="shared" si="8"/>
        <v/>
      </c>
      <c r="P34" s="129" t="str">
        <f t="shared" si="8"/>
        <v/>
      </c>
      <c r="Q34" s="129" t="str">
        <f t="shared" si="8"/>
        <v/>
      </c>
      <c r="R34" s="129" t="str">
        <f t="shared" si="7"/>
        <v/>
      </c>
    </row>
    <row r="35" spans="2:18" ht="14.25" thickTop="1" thickBot="1">
      <c r="B35" s="244"/>
      <c r="C35" s="245"/>
      <c r="D35" s="245"/>
      <c r="E35" s="246"/>
    </row>
    <row r="36" spans="2:18" ht="14.25" thickTop="1" thickBot="1">
      <c r="B36" s="244"/>
      <c r="C36" s="245"/>
      <c r="D36" s="245"/>
      <c r="E36" s="246"/>
    </row>
    <row r="37" spans="2:18" ht="12" customHeight="1" thickTop="1" thickBot="1">
      <c r="B37" s="230"/>
      <c r="C37" s="231"/>
      <c r="D37" s="231"/>
      <c r="E37" s="232"/>
    </row>
    <row r="38" spans="2:18" ht="13.5" hidden="1" thickBot="1">
      <c r="B38" s="233"/>
      <c r="C38" s="234"/>
      <c r="D38" s="234"/>
      <c r="E38" s="235"/>
    </row>
    <row r="39" spans="2:18" ht="14.25" thickTop="1" thickBot="1">
      <c r="B39" s="250"/>
      <c r="C39" s="250"/>
      <c r="D39" s="250"/>
      <c r="E39" s="250"/>
    </row>
    <row r="40" spans="2:18" ht="17.25" thickTop="1" thickBot="1">
      <c r="B40" s="251" t="s">
        <v>83</v>
      </c>
      <c r="C40" s="251"/>
      <c r="D40" s="251"/>
      <c r="E40" s="251"/>
    </row>
    <row r="41" spans="2:18" ht="14.25" thickTop="1" thickBot="1">
      <c r="B41" s="250"/>
      <c r="C41" s="250"/>
      <c r="D41" s="250"/>
      <c r="E41" s="250"/>
    </row>
    <row r="42" spans="2:18" ht="14.25" thickTop="1" thickBot="1">
      <c r="B42" s="250"/>
      <c r="C42" s="250"/>
      <c r="D42" s="250"/>
      <c r="E42" s="250"/>
    </row>
    <row r="43" spans="2:18" ht="14.25" thickTop="1" thickBot="1">
      <c r="B43" s="248"/>
      <c r="C43" s="248"/>
      <c r="D43" s="248"/>
      <c r="E43" s="249"/>
    </row>
    <row r="44" spans="2:18" ht="14.25" thickTop="1" thickBot="1">
      <c r="B44" s="248"/>
      <c r="C44" s="248"/>
      <c r="D44" s="248"/>
      <c r="E44" s="249"/>
    </row>
    <row r="45" spans="2:18" ht="14.25" thickTop="1" thickBot="1">
      <c r="B45" s="247"/>
      <c r="C45" s="248"/>
      <c r="D45" s="248"/>
      <c r="E45" s="249"/>
    </row>
    <row r="46" spans="2:18" ht="13.5" thickTop="1"/>
  </sheetData>
  <sheetProtection password="A667" sheet="1" objects="1" scenarios="1" selectLockedCells="1"/>
  <mergeCells count="43">
    <mergeCell ref="C13:E13"/>
    <mergeCell ref="B1:E2"/>
    <mergeCell ref="B3:E3"/>
    <mergeCell ref="D4:E4"/>
    <mergeCell ref="C5:E5"/>
    <mergeCell ref="C6:E6"/>
    <mergeCell ref="C7:E7"/>
    <mergeCell ref="C8:E8"/>
    <mergeCell ref="C9:E9"/>
    <mergeCell ref="C10:E10"/>
    <mergeCell ref="C11:E11"/>
    <mergeCell ref="C12:E12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B37:E38"/>
    <mergeCell ref="C26:E26"/>
    <mergeCell ref="C27:E27"/>
    <mergeCell ref="C28:E28"/>
    <mergeCell ref="C29:E29"/>
    <mergeCell ref="C30:E30"/>
    <mergeCell ref="C31:E31"/>
    <mergeCell ref="C32:E32"/>
    <mergeCell ref="B33:B34"/>
    <mergeCell ref="C33:E34"/>
    <mergeCell ref="B35:E35"/>
    <mergeCell ref="B36:E36"/>
    <mergeCell ref="B45:E45"/>
    <mergeCell ref="B39:E39"/>
    <mergeCell ref="B40:E40"/>
    <mergeCell ref="B41:E41"/>
    <mergeCell ref="B42:E42"/>
    <mergeCell ref="B43:E43"/>
    <mergeCell ref="B44:E44"/>
  </mergeCells>
  <conditionalFormatting sqref="G6:G34">
    <cfRule type="cellIs" dxfId="13" priority="1" operator="equal">
      <formula>"ERROR"</formula>
    </cfRule>
  </conditionalFormatting>
  <dataValidations count="1">
    <dataValidation type="list" allowBlank="1" showDropDown="1" showInputMessage="1" showErrorMessage="1" errorTitle="ALERTA" error="ESTE BUS NO PERTENECE A ESTE OPERARIO O NO EXISTE" sqref="H6:J34">
      <formula1>$B$6:$B$32</formula1>
    </dataValidation>
  </dataValidations>
  <pageMargins left="0.7" right="0.7" top="0.75" bottom="0.75" header="0.3" footer="0.3"/>
  <pageSetup paperSize="9" scale="105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R48"/>
  <sheetViews>
    <sheetView workbookViewId="0">
      <selection activeCell="H6" sqref="H6"/>
    </sheetView>
  </sheetViews>
  <sheetFormatPr baseColWidth="10" defaultRowHeight="12.75"/>
  <cols>
    <col min="1" max="1" width="11.28515625" style="101" customWidth="1"/>
    <col min="2" max="2" width="11.7109375" style="102" customWidth="1"/>
    <col min="3" max="4" width="23.5703125" style="102" customWidth="1"/>
    <col min="5" max="5" width="16.42578125" style="102" customWidth="1"/>
    <col min="6" max="6" width="11.42578125" style="87"/>
    <col min="7" max="7" width="9" style="136" customWidth="1"/>
    <col min="8" max="8" width="11.42578125" style="107"/>
    <col min="9" max="9" width="14" style="107" customWidth="1"/>
    <col min="10" max="10" width="13.5703125" style="107" customWidth="1"/>
    <col min="11" max="11" width="38.7109375" style="87" customWidth="1"/>
    <col min="12" max="12" width="9.28515625" style="87" customWidth="1"/>
    <col min="13" max="14" width="16.7109375" style="87" customWidth="1"/>
    <col min="15" max="18" width="2.85546875" style="87" customWidth="1"/>
    <col min="19" max="16384" width="11.42578125" style="87"/>
  </cols>
  <sheetData>
    <row r="1" spans="1:18" ht="14.25" thickTop="1" thickBot="1">
      <c r="B1" s="253" t="s">
        <v>76</v>
      </c>
      <c r="C1" s="253"/>
      <c r="D1" s="253"/>
      <c r="E1" s="253"/>
    </row>
    <row r="2" spans="1:18" ht="14.25" customHeight="1" thickTop="1" thickBot="1">
      <c r="B2" s="219" t="s">
        <v>100</v>
      </c>
      <c r="C2" s="220"/>
      <c r="D2" s="220"/>
      <c r="E2" s="221"/>
    </row>
    <row r="3" spans="1:18" ht="23.25" customHeight="1" thickTop="1" thickBot="1">
      <c r="B3" s="113" t="s">
        <v>78</v>
      </c>
      <c r="C3" s="104">
        <f ca="1">TODAY()</f>
        <v>45582</v>
      </c>
      <c r="D3" s="222" t="s">
        <v>107</v>
      </c>
      <c r="E3" s="223"/>
    </row>
    <row r="4" spans="1:18" ht="36" customHeight="1" thickTop="1" thickBot="1">
      <c r="A4" s="101" t="s">
        <v>50</v>
      </c>
      <c r="B4" s="105" t="s">
        <v>1</v>
      </c>
      <c r="C4" s="224" t="s">
        <v>84</v>
      </c>
      <c r="D4" s="225"/>
      <c r="E4" s="254"/>
    </row>
    <row r="5" spans="1:18" ht="27" thickTop="1" thickBot="1">
      <c r="A5" s="101">
        <v>20</v>
      </c>
      <c r="B5" s="106">
        <f>IFERROR(IF(VLOOKUP(A5,DARSENAS!$D$3:$E$19,2,FALSE)="","",VLOOKUP(A5,DARSENAS!$D$3:$E$19,2,FALSE)),"")</f>
        <v>1996</v>
      </c>
      <c r="C5" s="210" t="str">
        <f>IFERROR(VLOOKUP(B5,G:K,5,FALSE),"")</f>
        <v/>
      </c>
      <c r="D5" s="211"/>
      <c r="E5" s="252"/>
      <c r="H5" s="108" t="s">
        <v>85</v>
      </c>
      <c r="I5" s="138" t="s">
        <v>99</v>
      </c>
      <c r="J5" s="138" t="s">
        <v>105</v>
      </c>
    </row>
    <row r="6" spans="1:18" ht="16.5" thickTop="1" thickBot="1">
      <c r="A6" s="101">
        <v>21</v>
      </c>
      <c r="B6" s="106">
        <f>IFERROR(IF(VLOOKUP(A6,DARSENAS!$D$3:$E$19,2,FALSE)="","",VLOOKUP(A6,DARSENAS!$D$3:$E$19,2,FALSE)),"")</f>
        <v>1978</v>
      </c>
      <c r="C6" s="210" t="str">
        <f t="shared" ref="C6:C33" si="0">IFERROR(VLOOKUP(B6,G:K,5,FALSE),"")</f>
        <v/>
      </c>
      <c r="D6" s="211"/>
      <c r="E6" s="252"/>
      <c r="G6" s="137">
        <f>IF(R6="","",IF(R6=4,IF(H6=J6,J6,"ERROR"),IF(R6=2,IF(H6=I6,H6,"ERROR"),IF(R6=3,J6,IF(R6=1,IF(H6="",I6,H6))))))</f>
        <v>3860</v>
      </c>
      <c r="H6" s="132">
        <v>3860</v>
      </c>
      <c r="I6" s="130"/>
      <c r="J6" s="130"/>
      <c r="K6" s="128" t="str">
        <f>IF(R6=4,L6&amp;" Y "&amp;N6, IF(R6=3,N6,IF(R6=2,L6&amp;" Y "&amp;M6,IF(L6="",M6,L6))))</f>
        <v>CRISTALES</v>
      </c>
      <c r="L6" s="129" t="str">
        <f>IF(H6="","",$H$5)</f>
        <v>CRISTALES</v>
      </c>
      <c r="M6" s="129" t="str">
        <f>IF(I6="","",$I$5)</f>
        <v/>
      </c>
      <c r="N6" s="129" t="str">
        <f>IF(J6="","",$J$5)</f>
        <v/>
      </c>
      <c r="O6" s="129">
        <f t="shared" ref="O6:Q21" si="1">IF(L6="","",1)</f>
        <v>1</v>
      </c>
      <c r="P6" s="129" t="str">
        <f t="shared" si="1"/>
        <v/>
      </c>
      <c r="Q6" s="129" t="str">
        <f t="shared" si="1"/>
        <v/>
      </c>
      <c r="R6" s="129">
        <f>IF(Q6="",IF(COUNT(O6:Q6)=0,"",COUNT(O6:Q6)),IF(O6="",3,4))</f>
        <v>1</v>
      </c>
    </row>
    <row r="7" spans="1:18" ht="16.5" thickTop="1" thickBot="1">
      <c r="A7" s="101">
        <v>22</v>
      </c>
      <c r="B7" s="106">
        <f>IFERROR(IF(VLOOKUP(A7,DARSENAS!$D$3:$E$19,2,FALSE)="","",VLOOKUP(A7,DARSENAS!$D$3:$E$19,2,FALSE)),"")</f>
        <v>3860</v>
      </c>
      <c r="C7" s="210" t="str">
        <f t="shared" si="0"/>
        <v>CRISTALES</v>
      </c>
      <c r="D7" s="211"/>
      <c r="E7" s="252"/>
      <c r="G7" s="137">
        <f t="shared" ref="G7:G34" si="2">IF(R7="","",IF(R7=4,IF(H7=J7,J7,"ERROR"),IF(R7=2,IF(H7=I7,H7,"ERROR"),IF(R7=3,J7,IF(R7=1,IF(H7="",I7,H7))))))</f>
        <v>1984</v>
      </c>
      <c r="H7" s="133"/>
      <c r="I7" s="131"/>
      <c r="J7" s="131">
        <v>1984</v>
      </c>
      <c r="K7" s="128" t="str">
        <f t="shared" ref="K7:K34" si="3">IF(R7=4,L7&amp;" Y "&amp;N7, IF(R7=3,N7,IF(R7=2,L7&amp;" Y "&amp;M7,IF(L7="",M7,L7))))</f>
        <v>VA A PASAR POR TALLER</v>
      </c>
      <c r="L7" s="129" t="str">
        <f t="shared" ref="L7:L34" si="4">IF(H7="","",$H$5)</f>
        <v/>
      </c>
      <c r="M7" s="129" t="str">
        <f t="shared" ref="M7:M34" si="5">IF(I7="","",$I$5)</f>
        <v/>
      </c>
      <c r="N7" s="129" t="str">
        <f t="shared" ref="N7:N34" si="6">IF(J7="","",$J$5)</f>
        <v>VA A PASAR POR TALLER</v>
      </c>
      <c r="O7" s="129" t="str">
        <f t="shared" si="1"/>
        <v/>
      </c>
      <c r="P7" s="129" t="str">
        <f t="shared" si="1"/>
        <v/>
      </c>
      <c r="Q7" s="129">
        <f t="shared" si="1"/>
        <v>1</v>
      </c>
      <c r="R7" s="129">
        <f t="shared" ref="R7:R34" si="7">IF(Q7="",IF(COUNT(O7:Q7)=0,"",COUNT(O7:Q7)),IF(O7="",3,4))</f>
        <v>3</v>
      </c>
    </row>
    <row r="8" spans="1:18" ht="16.5" thickTop="1" thickBot="1">
      <c r="A8" s="101">
        <v>23</v>
      </c>
      <c r="B8" s="106">
        <f>IFERROR(IF(VLOOKUP(A8,DARSENAS!$D$3:$E$19,2,FALSE)="","",VLOOKUP(A8,DARSENAS!$D$3:$E$19,2,FALSE)),"")</f>
        <v>1994</v>
      </c>
      <c r="C8" s="210" t="str">
        <f t="shared" si="0"/>
        <v/>
      </c>
      <c r="D8" s="211"/>
      <c r="E8" s="252"/>
      <c r="G8" s="137">
        <f t="shared" si="2"/>
        <v>2736</v>
      </c>
      <c r="H8" s="132"/>
      <c r="I8" s="130"/>
      <c r="J8" s="130">
        <v>2736</v>
      </c>
      <c r="K8" s="128" t="str">
        <f t="shared" si="3"/>
        <v>VA A PASAR POR TALLER</v>
      </c>
      <c r="L8" s="129" t="str">
        <f t="shared" si="4"/>
        <v/>
      </c>
      <c r="M8" s="129" t="str">
        <f t="shared" si="5"/>
        <v/>
      </c>
      <c r="N8" s="129" t="str">
        <f t="shared" si="6"/>
        <v>VA A PASAR POR TALLER</v>
      </c>
      <c r="O8" s="129" t="str">
        <f t="shared" si="1"/>
        <v/>
      </c>
      <c r="P8" s="129" t="str">
        <f t="shared" si="1"/>
        <v/>
      </c>
      <c r="Q8" s="129">
        <f t="shared" si="1"/>
        <v>1</v>
      </c>
      <c r="R8" s="129">
        <f t="shared" si="7"/>
        <v>3</v>
      </c>
    </row>
    <row r="9" spans="1:18" ht="16.5" thickTop="1" thickBot="1">
      <c r="A9" s="101">
        <v>24</v>
      </c>
      <c r="B9" s="106">
        <f>IFERROR(IF(VLOOKUP(A9,DARSENAS!$D$3:$E$19,2,FALSE)="","",VLOOKUP(A9,DARSENAS!$D$3:$E$19,2,FALSE)),"")</f>
        <v>1990</v>
      </c>
      <c r="C9" s="210" t="str">
        <f t="shared" si="0"/>
        <v/>
      </c>
      <c r="D9" s="211"/>
      <c r="E9" s="252"/>
      <c r="G9" s="137" t="str">
        <f t="shared" si="2"/>
        <v/>
      </c>
      <c r="H9" s="133"/>
      <c r="I9" s="131"/>
      <c r="J9" s="131"/>
      <c r="K9" s="128" t="str">
        <f t="shared" si="3"/>
        <v/>
      </c>
      <c r="L9" s="129" t="str">
        <f t="shared" si="4"/>
        <v/>
      </c>
      <c r="M9" s="129" t="str">
        <f t="shared" si="5"/>
        <v/>
      </c>
      <c r="N9" s="129" t="str">
        <f t="shared" si="6"/>
        <v/>
      </c>
      <c r="O9" s="129" t="str">
        <f t="shared" si="1"/>
        <v/>
      </c>
      <c r="P9" s="129" t="str">
        <f t="shared" si="1"/>
        <v/>
      </c>
      <c r="Q9" s="129" t="str">
        <f t="shared" si="1"/>
        <v/>
      </c>
      <c r="R9" s="129" t="str">
        <f t="shared" si="7"/>
        <v/>
      </c>
    </row>
    <row r="10" spans="1:18" ht="16.5" thickTop="1" thickBot="1">
      <c r="A10" s="101">
        <v>25</v>
      </c>
      <c r="B10" s="106">
        <f>IFERROR(IF(VLOOKUP(A10,DARSENAS!$D$3:$E$19,2,FALSE)="","",VLOOKUP(A10,DARSENAS!$D$3:$E$19,2,FALSE)),"")</f>
        <v>3862</v>
      </c>
      <c r="C10" s="210" t="str">
        <f t="shared" si="0"/>
        <v/>
      </c>
      <c r="D10" s="211"/>
      <c r="E10" s="252"/>
      <c r="G10" s="137" t="str">
        <f t="shared" si="2"/>
        <v/>
      </c>
      <c r="H10" s="132"/>
      <c r="I10" s="130"/>
      <c r="J10" s="130"/>
      <c r="K10" s="128" t="str">
        <f t="shared" si="3"/>
        <v/>
      </c>
      <c r="L10" s="129" t="str">
        <f t="shared" si="4"/>
        <v/>
      </c>
      <c r="M10" s="129" t="str">
        <f t="shared" si="5"/>
        <v/>
      </c>
      <c r="N10" s="129" t="str">
        <f t="shared" si="6"/>
        <v/>
      </c>
      <c r="O10" s="129" t="str">
        <f t="shared" si="1"/>
        <v/>
      </c>
      <c r="P10" s="129" t="str">
        <f t="shared" si="1"/>
        <v/>
      </c>
      <c r="Q10" s="129" t="str">
        <f t="shared" si="1"/>
        <v/>
      </c>
      <c r="R10" s="129" t="str">
        <f t="shared" si="7"/>
        <v/>
      </c>
    </row>
    <row r="11" spans="1:18" ht="16.5" thickTop="1" thickBot="1">
      <c r="A11" s="101">
        <v>26</v>
      </c>
      <c r="B11" s="106">
        <f>IFERROR(IF(VLOOKUP(A11,DARSENAS!$D$3:$E$19,2,FALSE)="","",VLOOKUP(A11,DARSENAS!$D$3:$E$19,2,FALSE)),"")</f>
        <v>2332</v>
      </c>
      <c r="C11" s="210" t="str">
        <f t="shared" si="0"/>
        <v/>
      </c>
      <c r="D11" s="211"/>
      <c r="E11" s="252"/>
      <c r="G11" s="137" t="str">
        <f t="shared" si="2"/>
        <v/>
      </c>
      <c r="H11" s="133"/>
      <c r="I11" s="131"/>
      <c r="J11" s="131"/>
      <c r="K11" s="128" t="str">
        <f t="shared" si="3"/>
        <v/>
      </c>
      <c r="L11" s="129" t="str">
        <f t="shared" si="4"/>
        <v/>
      </c>
      <c r="M11" s="129" t="str">
        <f t="shared" si="5"/>
        <v/>
      </c>
      <c r="N11" s="129" t="str">
        <f t="shared" si="6"/>
        <v/>
      </c>
      <c r="O11" s="129" t="str">
        <f t="shared" si="1"/>
        <v/>
      </c>
      <c r="P11" s="129" t="str">
        <f t="shared" si="1"/>
        <v/>
      </c>
      <c r="Q11" s="129" t="str">
        <f t="shared" si="1"/>
        <v/>
      </c>
      <c r="R11" s="129" t="str">
        <f t="shared" si="7"/>
        <v/>
      </c>
    </row>
    <row r="12" spans="1:18" ht="16.5" thickTop="1" thickBot="1">
      <c r="A12" s="101">
        <v>27</v>
      </c>
      <c r="B12" s="106">
        <f>IFERROR(IF(VLOOKUP(A12,DARSENAS!$D$3:$E$19,2,FALSE)="","",VLOOKUP(A12,DARSENAS!$D$3:$E$19,2,FALSE)),"")</f>
        <v>2424</v>
      </c>
      <c r="C12" s="210" t="str">
        <f t="shared" si="0"/>
        <v/>
      </c>
      <c r="D12" s="211"/>
      <c r="E12" s="252"/>
      <c r="G12" s="137" t="str">
        <f t="shared" si="2"/>
        <v/>
      </c>
      <c r="H12" s="132"/>
      <c r="I12" s="130"/>
      <c r="J12" s="130"/>
      <c r="K12" s="128" t="str">
        <f t="shared" si="3"/>
        <v/>
      </c>
      <c r="L12" s="129" t="str">
        <f t="shared" si="4"/>
        <v/>
      </c>
      <c r="M12" s="129" t="str">
        <f t="shared" si="5"/>
        <v/>
      </c>
      <c r="N12" s="129" t="str">
        <f t="shared" si="6"/>
        <v/>
      </c>
      <c r="O12" s="129" t="str">
        <f t="shared" si="1"/>
        <v/>
      </c>
      <c r="P12" s="129" t="str">
        <f t="shared" si="1"/>
        <v/>
      </c>
      <c r="Q12" s="129" t="str">
        <f t="shared" si="1"/>
        <v/>
      </c>
      <c r="R12" s="129" t="str">
        <f t="shared" si="7"/>
        <v/>
      </c>
    </row>
    <row r="13" spans="1:18" ht="16.5" thickTop="1" thickBot="1">
      <c r="A13" s="101">
        <v>28</v>
      </c>
      <c r="B13" s="106">
        <f>IFERROR(IF(VLOOKUP(A13,DARSENAS!$D$3:$E$19,2,FALSE)="","",VLOOKUP(A13,DARSENAS!$D$3:$E$19,2,FALSE)),"")</f>
        <v>3310</v>
      </c>
      <c r="C13" s="210" t="str">
        <f t="shared" si="0"/>
        <v/>
      </c>
      <c r="D13" s="211"/>
      <c r="E13" s="252"/>
      <c r="G13" s="137" t="str">
        <f t="shared" si="2"/>
        <v/>
      </c>
      <c r="H13" s="133"/>
      <c r="I13" s="131"/>
      <c r="J13" s="131"/>
      <c r="K13" s="128" t="str">
        <f t="shared" si="3"/>
        <v/>
      </c>
      <c r="L13" s="129" t="str">
        <f t="shared" si="4"/>
        <v/>
      </c>
      <c r="M13" s="129" t="str">
        <f t="shared" si="5"/>
        <v/>
      </c>
      <c r="N13" s="129" t="str">
        <f t="shared" si="6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7"/>
        <v/>
      </c>
    </row>
    <row r="14" spans="1:18" ht="16.5" thickTop="1" thickBot="1">
      <c r="A14" s="101">
        <v>29</v>
      </c>
      <c r="B14" s="106">
        <f>IFERROR(IF(VLOOKUP(A14,DARSENAS!$D$3:$E$19,2,FALSE)="","",VLOOKUP(A14,DARSENAS!$D$3:$E$19,2,FALSE)),"")</f>
        <v>3238</v>
      </c>
      <c r="C14" s="210" t="str">
        <f t="shared" si="0"/>
        <v/>
      </c>
      <c r="D14" s="211"/>
      <c r="E14" s="252"/>
      <c r="G14" s="137" t="str">
        <f t="shared" si="2"/>
        <v/>
      </c>
      <c r="H14" s="132"/>
      <c r="I14" s="130"/>
      <c r="J14" s="130"/>
      <c r="K14" s="128" t="str">
        <f t="shared" si="3"/>
        <v/>
      </c>
      <c r="L14" s="129" t="str">
        <f t="shared" si="4"/>
        <v/>
      </c>
      <c r="M14" s="129" t="str">
        <f t="shared" si="5"/>
        <v/>
      </c>
      <c r="N14" s="129" t="str">
        <f t="shared" si="6"/>
        <v/>
      </c>
      <c r="O14" s="129" t="str">
        <f t="shared" si="1"/>
        <v/>
      </c>
      <c r="P14" s="129" t="str">
        <f t="shared" si="1"/>
        <v/>
      </c>
      <c r="Q14" s="129" t="str">
        <f t="shared" si="1"/>
        <v/>
      </c>
      <c r="R14" s="129" t="str">
        <f t="shared" si="7"/>
        <v/>
      </c>
    </row>
    <row r="15" spans="1:18" ht="16.5" thickTop="1" thickBot="1">
      <c r="A15" s="101">
        <v>30</v>
      </c>
      <c r="B15" s="106">
        <f>IFERROR(IF(VLOOKUP(A15,DARSENAS!$D$3:$E$19,2,FALSE)="","",VLOOKUP(A15,DARSENAS!$D$3:$E$19,2,FALSE)),"")</f>
        <v>2374</v>
      </c>
      <c r="C15" s="210" t="str">
        <f t="shared" si="0"/>
        <v/>
      </c>
      <c r="D15" s="211"/>
      <c r="E15" s="252"/>
      <c r="G15" s="137" t="str">
        <f t="shared" si="2"/>
        <v/>
      </c>
      <c r="H15" s="133"/>
      <c r="I15" s="131"/>
      <c r="J15" s="131"/>
      <c r="K15" s="128" t="str">
        <f t="shared" si="3"/>
        <v/>
      </c>
      <c r="L15" s="129" t="str">
        <f t="shared" si="4"/>
        <v/>
      </c>
      <c r="M15" s="129" t="str">
        <f t="shared" si="5"/>
        <v/>
      </c>
      <c r="N15" s="129" t="str">
        <f t="shared" si="6"/>
        <v/>
      </c>
      <c r="O15" s="129" t="str">
        <f t="shared" si="1"/>
        <v/>
      </c>
      <c r="P15" s="129" t="str">
        <f t="shared" si="1"/>
        <v/>
      </c>
      <c r="Q15" s="129" t="str">
        <f t="shared" si="1"/>
        <v/>
      </c>
      <c r="R15" s="129" t="str">
        <f t="shared" si="7"/>
        <v/>
      </c>
    </row>
    <row r="16" spans="1:18" ht="16.5" thickTop="1" thickBot="1">
      <c r="A16" s="101">
        <v>1971</v>
      </c>
      <c r="B16" s="106">
        <f>IFERROR(IF(VLOOKUP(A16,DARSENAS!$F$3:$G$20,2,FALSE)="","",VLOOKUP(A16,DARSENAS!$F$3:$G$20,2,FALSE)),"")</f>
        <v>3246</v>
      </c>
      <c r="C16" s="210" t="str">
        <f t="shared" si="0"/>
        <v/>
      </c>
      <c r="D16" s="211"/>
      <c r="E16" s="252"/>
      <c r="G16" s="137" t="str">
        <f t="shared" si="2"/>
        <v/>
      </c>
      <c r="H16" s="132"/>
      <c r="I16" s="130"/>
      <c r="J16" s="130"/>
      <c r="K16" s="128" t="str">
        <f t="shared" si="3"/>
        <v/>
      </c>
      <c r="L16" s="129" t="str">
        <f t="shared" si="4"/>
        <v/>
      </c>
      <c r="M16" s="129" t="str">
        <f t="shared" si="5"/>
        <v/>
      </c>
      <c r="N16" s="129" t="str">
        <f t="shared" si="6"/>
        <v/>
      </c>
      <c r="O16" s="129" t="str">
        <f t="shared" si="1"/>
        <v/>
      </c>
      <c r="P16" s="129" t="str">
        <f t="shared" si="1"/>
        <v/>
      </c>
      <c r="Q16" s="129" t="str">
        <f t="shared" si="1"/>
        <v/>
      </c>
      <c r="R16" s="129" t="str">
        <f t="shared" si="7"/>
        <v/>
      </c>
    </row>
    <row r="17" spans="1:18" ht="16.5" thickTop="1" thickBot="1">
      <c r="A17" s="101">
        <v>1970</v>
      </c>
      <c r="B17" s="106">
        <f>IFERROR(IF(VLOOKUP(A17,DARSENAS!$F$3:$G$20,2,FALSE)="","",VLOOKUP(A17,DARSENAS!$F$3:$G$20,2,FALSE)),"")</f>
        <v>2400</v>
      </c>
      <c r="C17" s="210" t="str">
        <f t="shared" si="0"/>
        <v/>
      </c>
      <c r="D17" s="211"/>
      <c r="E17" s="252"/>
      <c r="G17" s="137" t="str">
        <f t="shared" si="2"/>
        <v/>
      </c>
      <c r="H17" s="133"/>
      <c r="I17" s="131"/>
      <c r="J17" s="131"/>
      <c r="K17" s="128" t="str">
        <f t="shared" si="3"/>
        <v/>
      </c>
      <c r="L17" s="129" t="str">
        <f t="shared" si="4"/>
        <v/>
      </c>
      <c r="M17" s="129" t="str">
        <f t="shared" si="5"/>
        <v/>
      </c>
      <c r="N17" s="129" t="str">
        <f t="shared" si="6"/>
        <v/>
      </c>
      <c r="O17" s="129" t="str">
        <f t="shared" si="1"/>
        <v/>
      </c>
      <c r="P17" s="129" t="str">
        <f t="shared" si="1"/>
        <v/>
      </c>
      <c r="Q17" s="129" t="str">
        <f t="shared" si="1"/>
        <v/>
      </c>
      <c r="R17" s="129" t="str">
        <f t="shared" si="7"/>
        <v/>
      </c>
    </row>
    <row r="18" spans="1:18" ht="16.5" thickTop="1" thickBot="1">
      <c r="A18" s="101">
        <v>1966</v>
      </c>
      <c r="B18" s="106">
        <f>IFERROR(IF(VLOOKUP(A18,DARSENAS!$F$3:$G$20,2,FALSE)="","",VLOOKUP(A18,DARSENAS!$F$3:$G$20,2,FALSE)),"")</f>
        <v>3277</v>
      </c>
      <c r="C18" s="210" t="str">
        <f t="shared" si="0"/>
        <v/>
      </c>
      <c r="D18" s="211"/>
      <c r="E18" s="252"/>
      <c r="G18" s="137" t="str">
        <f t="shared" si="2"/>
        <v/>
      </c>
      <c r="H18" s="132"/>
      <c r="I18" s="130"/>
      <c r="J18" s="130"/>
      <c r="K18" s="128" t="str">
        <f t="shared" si="3"/>
        <v/>
      </c>
      <c r="L18" s="129" t="str">
        <f t="shared" si="4"/>
        <v/>
      </c>
      <c r="M18" s="129" t="str">
        <f t="shared" si="5"/>
        <v/>
      </c>
      <c r="N18" s="129" t="str">
        <f t="shared" si="6"/>
        <v/>
      </c>
      <c r="O18" s="129" t="str">
        <f t="shared" si="1"/>
        <v/>
      </c>
      <c r="P18" s="129" t="str">
        <f t="shared" si="1"/>
        <v/>
      </c>
      <c r="Q18" s="129" t="str">
        <f t="shared" si="1"/>
        <v/>
      </c>
      <c r="R18" s="129" t="str">
        <f t="shared" si="7"/>
        <v/>
      </c>
    </row>
    <row r="19" spans="1:18" ht="16.5" thickTop="1" thickBot="1">
      <c r="A19" s="101">
        <v>1969</v>
      </c>
      <c r="B19" s="106">
        <f>IFERROR(IF(VLOOKUP(A19,DARSENAS!$F$3:$G$20,2,FALSE)="","",VLOOKUP(A19,DARSENAS!$F$3:$G$20,2,FALSE)),"")</f>
        <v>886</v>
      </c>
      <c r="C19" s="210" t="str">
        <f t="shared" si="0"/>
        <v/>
      </c>
      <c r="D19" s="211"/>
      <c r="E19" s="252"/>
      <c r="G19" s="137" t="str">
        <f t="shared" si="2"/>
        <v/>
      </c>
      <c r="H19" s="133"/>
      <c r="I19" s="131"/>
      <c r="J19" s="131"/>
      <c r="K19" s="128" t="str">
        <f t="shared" si="3"/>
        <v/>
      </c>
      <c r="L19" s="129" t="str">
        <f t="shared" si="4"/>
        <v/>
      </c>
      <c r="M19" s="129" t="str">
        <f t="shared" si="5"/>
        <v/>
      </c>
      <c r="N19" s="129" t="str">
        <f t="shared" si="6"/>
        <v/>
      </c>
      <c r="O19" s="129" t="str">
        <f t="shared" si="1"/>
        <v/>
      </c>
      <c r="P19" s="129" t="str">
        <f t="shared" si="1"/>
        <v/>
      </c>
      <c r="Q19" s="129" t="str">
        <f t="shared" si="1"/>
        <v/>
      </c>
      <c r="R19" s="129" t="str">
        <f t="shared" si="7"/>
        <v/>
      </c>
    </row>
    <row r="20" spans="1:18" ht="16.5" thickTop="1" thickBot="1">
      <c r="A20" s="101">
        <v>1962</v>
      </c>
      <c r="B20" s="106">
        <f>IFERROR(IF(VLOOKUP(A20,DARSENAS!$F$3:$G$20,2,FALSE)="","",VLOOKUP(A20,DARSENAS!$F$3:$G$20,2,FALSE)),"")</f>
        <v>3168</v>
      </c>
      <c r="C20" s="210" t="str">
        <f t="shared" si="0"/>
        <v/>
      </c>
      <c r="D20" s="211"/>
      <c r="E20" s="252"/>
      <c r="G20" s="137" t="str">
        <f t="shared" si="2"/>
        <v/>
      </c>
      <c r="H20" s="132"/>
      <c r="I20" s="130"/>
      <c r="J20" s="130"/>
      <c r="K20" s="128" t="str">
        <f t="shared" si="3"/>
        <v/>
      </c>
      <c r="L20" s="129" t="str">
        <f t="shared" si="4"/>
        <v/>
      </c>
      <c r="M20" s="129" t="str">
        <f t="shared" si="5"/>
        <v/>
      </c>
      <c r="N20" s="129" t="str">
        <f t="shared" si="6"/>
        <v/>
      </c>
      <c r="O20" s="129" t="str">
        <f t="shared" si="1"/>
        <v/>
      </c>
      <c r="P20" s="129" t="str">
        <f t="shared" si="1"/>
        <v/>
      </c>
      <c r="Q20" s="129" t="str">
        <f t="shared" si="1"/>
        <v/>
      </c>
      <c r="R20" s="129" t="str">
        <f t="shared" si="7"/>
        <v/>
      </c>
    </row>
    <row r="21" spans="1:18" ht="16.5" thickTop="1" thickBot="1">
      <c r="A21" s="101">
        <v>2305</v>
      </c>
      <c r="B21" s="106">
        <f>IFERROR(IF(VLOOKUP(A21,DARSENAS!$F$3:$G$20,2,FALSE)="","",VLOOKUP(A21,DARSENAS!$F$3:$G$20,2,FALSE)),"")</f>
        <v>2368</v>
      </c>
      <c r="C21" s="210" t="str">
        <f t="shared" si="0"/>
        <v/>
      </c>
      <c r="D21" s="211"/>
      <c r="E21" s="252"/>
      <c r="G21" s="137" t="str">
        <f t="shared" si="2"/>
        <v/>
      </c>
      <c r="H21" s="133"/>
      <c r="I21" s="131"/>
      <c r="J21" s="131"/>
      <c r="K21" s="128" t="str">
        <f t="shared" si="3"/>
        <v/>
      </c>
      <c r="L21" s="129" t="str">
        <f t="shared" si="4"/>
        <v/>
      </c>
      <c r="M21" s="129" t="str">
        <f t="shared" si="5"/>
        <v/>
      </c>
      <c r="N21" s="129" t="str">
        <f t="shared" si="6"/>
        <v/>
      </c>
      <c r="O21" s="129" t="str">
        <f t="shared" si="1"/>
        <v/>
      </c>
      <c r="P21" s="129" t="str">
        <f t="shared" si="1"/>
        <v/>
      </c>
      <c r="Q21" s="129" t="str">
        <f t="shared" si="1"/>
        <v/>
      </c>
      <c r="R21" s="129" t="str">
        <f t="shared" si="7"/>
        <v/>
      </c>
    </row>
    <row r="22" spans="1:18" ht="16.5" thickTop="1" thickBot="1">
      <c r="A22" s="101">
        <v>1984</v>
      </c>
      <c r="B22" s="106">
        <f>IFERROR(IF(VLOOKUP(A22,DARSENAS!$F$3:$G$20,2,FALSE)="","",VLOOKUP(A22,DARSENAS!$F$3:$G$20,2,FALSE)),"")</f>
        <v>1984</v>
      </c>
      <c r="C22" s="210" t="str">
        <f t="shared" si="0"/>
        <v>VA A PASAR POR TALLER</v>
      </c>
      <c r="D22" s="211"/>
      <c r="E22" s="252"/>
      <c r="G22" s="137" t="str">
        <f t="shared" si="2"/>
        <v/>
      </c>
      <c r="H22" s="132"/>
      <c r="I22" s="130"/>
      <c r="J22" s="130"/>
      <c r="K22" s="128" t="str">
        <f t="shared" si="3"/>
        <v/>
      </c>
      <c r="L22" s="129" t="str">
        <f t="shared" si="4"/>
        <v/>
      </c>
      <c r="M22" s="129" t="str">
        <f t="shared" si="5"/>
        <v/>
      </c>
      <c r="N22" s="129" t="str">
        <f t="shared" si="6"/>
        <v/>
      </c>
      <c r="O22" s="129" t="str">
        <f t="shared" ref="O22:Q34" si="8">IF(L22="","",1)</f>
        <v/>
      </c>
      <c r="P22" s="129" t="str">
        <f t="shared" si="8"/>
        <v/>
      </c>
      <c r="Q22" s="129" t="str">
        <f t="shared" si="8"/>
        <v/>
      </c>
      <c r="R22" s="129" t="str">
        <f t="shared" si="7"/>
        <v/>
      </c>
    </row>
    <row r="23" spans="1:18" ht="16.5" thickTop="1" thickBot="1">
      <c r="A23" s="101">
        <v>1972</v>
      </c>
      <c r="B23" s="106">
        <f>IFERROR(IF(VLOOKUP(A23,DARSENAS!$F$3:$G$20,2,FALSE)="","",VLOOKUP(A23,DARSENAS!$F$3:$G$20,2,FALSE)),"")</f>
        <v>3554</v>
      </c>
      <c r="C23" s="210" t="str">
        <f t="shared" si="0"/>
        <v/>
      </c>
      <c r="D23" s="211"/>
      <c r="E23" s="252"/>
      <c r="G23" s="137" t="str">
        <f t="shared" si="2"/>
        <v/>
      </c>
      <c r="H23" s="133"/>
      <c r="I23" s="131"/>
      <c r="J23" s="131"/>
      <c r="K23" s="128" t="str">
        <f t="shared" si="3"/>
        <v/>
      </c>
      <c r="L23" s="129" t="str">
        <f t="shared" si="4"/>
        <v/>
      </c>
      <c r="M23" s="129" t="str">
        <f t="shared" si="5"/>
        <v/>
      </c>
      <c r="N23" s="129" t="str">
        <f t="shared" si="6"/>
        <v/>
      </c>
      <c r="O23" s="129" t="str">
        <f t="shared" si="8"/>
        <v/>
      </c>
      <c r="P23" s="129" t="str">
        <f t="shared" si="8"/>
        <v/>
      </c>
      <c r="Q23" s="129" t="str">
        <f t="shared" si="8"/>
        <v/>
      </c>
      <c r="R23" s="129" t="str">
        <f t="shared" si="7"/>
        <v/>
      </c>
    </row>
    <row r="24" spans="1:18" ht="16.5" thickTop="1" thickBot="1">
      <c r="A24" s="101">
        <v>1968</v>
      </c>
      <c r="B24" s="106">
        <f>IFERROR(IF(VLOOKUP(A24,DARSENAS!$F$3:$G$20,2,FALSE)="","",VLOOKUP(A24,DARSENAS!$F$3:$G$20,2,FALSE)),"")</f>
        <v>2370</v>
      </c>
      <c r="C24" s="210" t="str">
        <f t="shared" si="0"/>
        <v/>
      </c>
      <c r="D24" s="211"/>
      <c r="E24" s="252"/>
      <c r="G24" s="137" t="str">
        <f t="shared" si="2"/>
        <v/>
      </c>
      <c r="H24" s="132"/>
      <c r="I24" s="130"/>
      <c r="J24" s="130"/>
      <c r="K24" s="128" t="str">
        <f t="shared" si="3"/>
        <v/>
      </c>
      <c r="L24" s="129" t="str">
        <f t="shared" si="4"/>
        <v/>
      </c>
      <c r="M24" s="129" t="str">
        <f t="shared" si="5"/>
        <v/>
      </c>
      <c r="N24" s="129" t="str">
        <f t="shared" si="6"/>
        <v/>
      </c>
      <c r="O24" s="129" t="str">
        <f t="shared" si="8"/>
        <v/>
      </c>
      <c r="P24" s="129" t="str">
        <f t="shared" si="8"/>
        <v/>
      </c>
      <c r="Q24" s="129" t="str">
        <f t="shared" si="8"/>
        <v/>
      </c>
      <c r="R24" s="129" t="str">
        <f t="shared" si="7"/>
        <v/>
      </c>
    </row>
    <row r="25" spans="1:18" ht="16.5" thickTop="1" thickBot="1">
      <c r="A25" s="101">
        <v>1973</v>
      </c>
      <c r="B25" s="106">
        <f>IFERROR(IF(VLOOKUP(A25,DARSENAS!$F$3:$G$20,2,FALSE)="","",VLOOKUP(A25,DARSENAS!$F$3:$G$20,2,FALSE)),"")</f>
        <v>3312</v>
      </c>
      <c r="C25" s="210" t="str">
        <f t="shared" si="0"/>
        <v/>
      </c>
      <c r="D25" s="211"/>
      <c r="E25" s="252"/>
      <c r="G25" s="137" t="str">
        <f t="shared" si="2"/>
        <v/>
      </c>
      <c r="H25" s="133"/>
      <c r="I25" s="131"/>
      <c r="J25" s="131"/>
      <c r="K25" s="128" t="str">
        <f t="shared" si="3"/>
        <v/>
      </c>
      <c r="L25" s="129" t="str">
        <f t="shared" si="4"/>
        <v/>
      </c>
      <c r="M25" s="129" t="str">
        <f t="shared" si="5"/>
        <v/>
      </c>
      <c r="N25" s="129" t="str">
        <f t="shared" si="6"/>
        <v/>
      </c>
      <c r="O25" s="129" t="str">
        <f t="shared" si="8"/>
        <v/>
      </c>
      <c r="P25" s="129" t="str">
        <f t="shared" si="8"/>
        <v/>
      </c>
      <c r="Q25" s="129" t="str">
        <f t="shared" si="8"/>
        <v/>
      </c>
      <c r="R25" s="129" t="str">
        <f t="shared" si="7"/>
        <v/>
      </c>
    </row>
    <row r="26" spans="1:18" ht="16.5" thickTop="1" thickBot="1">
      <c r="A26" s="101">
        <v>1982</v>
      </c>
      <c r="B26" s="106">
        <f>IFERROR(IF(VLOOKUP(A26,DARSENAS!$F$3:$G$20,2,FALSE)="","",VLOOKUP(A26,DARSENAS!$F$3:$G$20,2,FALSE)),"")</f>
        <v>1982</v>
      </c>
      <c r="C26" s="210" t="str">
        <f t="shared" si="0"/>
        <v/>
      </c>
      <c r="D26" s="211"/>
      <c r="E26" s="252"/>
      <c r="G26" s="137" t="str">
        <f t="shared" si="2"/>
        <v/>
      </c>
      <c r="H26" s="132"/>
      <c r="I26" s="130"/>
      <c r="J26" s="130"/>
      <c r="K26" s="128" t="str">
        <f t="shared" si="3"/>
        <v/>
      </c>
      <c r="L26" s="129" t="str">
        <f t="shared" si="4"/>
        <v/>
      </c>
      <c r="M26" s="129" t="str">
        <f t="shared" si="5"/>
        <v/>
      </c>
      <c r="N26" s="129" t="str">
        <f t="shared" si="6"/>
        <v/>
      </c>
      <c r="O26" s="129" t="str">
        <f t="shared" si="8"/>
        <v/>
      </c>
      <c r="P26" s="129" t="str">
        <f t="shared" si="8"/>
        <v/>
      </c>
      <c r="Q26" s="129" t="str">
        <f t="shared" si="8"/>
        <v/>
      </c>
      <c r="R26" s="129" t="str">
        <f t="shared" si="7"/>
        <v/>
      </c>
    </row>
    <row r="27" spans="1:18" ht="16.5" thickTop="1" thickBot="1">
      <c r="A27" s="101">
        <v>1980</v>
      </c>
      <c r="B27" s="106">
        <f>IFERROR(IF(VLOOKUP(A27,DARSENAS!$F$3:$G$20,2,FALSE)="","",VLOOKUP(A27,DARSENAS!$F$3:$G$20,2,FALSE)),"")</f>
        <v>3850</v>
      </c>
      <c r="C27" s="210" t="str">
        <f t="shared" si="0"/>
        <v/>
      </c>
      <c r="D27" s="211"/>
      <c r="E27" s="252"/>
      <c r="G27" s="137" t="str">
        <f t="shared" si="2"/>
        <v/>
      </c>
      <c r="H27" s="133"/>
      <c r="I27" s="131"/>
      <c r="J27" s="131"/>
      <c r="K27" s="128" t="str">
        <f t="shared" si="3"/>
        <v/>
      </c>
      <c r="L27" s="129" t="str">
        <f t="shared" si="4"/>
        <v/>
      </c>
      <c r="M27" s="129" t="str">
        <f t="shared" si="5"/>
        <v/>
      </c>
      <c r="N27" s="129" t="str">
        <f t="shared" si="6"/>
        <v/>
      </c>
      <c r="O27" s="129" t="str">
        <f t="shared" si="8"/>
        <v/>
      </c>
      <c r="P27" s="129" t="str">
        <f t="shared" si="8"/>
        <v/>
      </c>
      <c r="Q27" s="129" t="str">
        <f t="shared" si="8"/>
        <v/>
      </c>
      <c r="R27" s="129" t="str">
        <f t="shared" si="7"/>
        <v/>
      </c>
    </row>
    <row r="28" spans="1:18" ht="16.5" thickTop="1" thickBot="1">
      <c r="A28" s="101">
        <v>1963</v>
      </c>
      <c r="B28" s="106">
        <f>IFERROR(IF(VLOOKUP(A28,DARSENAS!$F$3:$G$20,2,FALSE)="","",VLOOKUP(A28,DARSENAS!$F$3:$G$20,2,FALSE)),"")</f>
        <v>3234</v>
      </c>
      <c r="C28" s="210" t="str">
        <f t="shared" si="0"/>
        <v/>
      </c>
      <c r="D28" s="211"/>
      <c r="E28" s="252"/>
      <c r="G28" s="137" t="str">
        <f t="shared" si="2"/>
        <v/>
      </c>
      <c r="H28" s="132"/>
      <c r="I28" s="130"/>
      <c r="J28" s="130"/>
      <c r="K28" s="128" t="str">
        <f t="shared" si="3"/>
        <v/>
      </c>
      <c r="L28" s="129" t="str">
        <f t="shared" si="4"/>
        <v/>
      </c>
      <c r="M28" s="129" t="str">
        <f t="shared" si="5"/>
        <v/>
      </c>
      <c r="N28" s="129" t="str">
        <f t="shared" si="6"/>
        <v/>
      </c>
      <c r="O28" s="129" t="str">
        <f t="shared" si="8"/>
        <v/>
      </c>
      <c r="P28" s="129" t="str">
        <f t="shared" si="8"/>
        <v/>
      </c>
      <c r="Q28" s="129" t="str">
        <f t="shared" si="8"/>
        <v/>
      </c>
      <c r="R28" s="129" t="str">
        <f t="shared" si="7"/>
        <v/>
      </c>
    </row>
    <row r="29" spans="1:18" ht="16.5" thickTop="1" thickBot="1">
      <c r="A29" s="101">
        <v>1964</v>
      </c>
      <c r="B29" s="106">
        <f>IFERROR(IF(VLOOKUP(A29,DARSENAS!$F$3:$G$20,2,FALSE)="","",VLOOKUP(A29,DARSENAS!$F$3:$G$20,2,FALSE)),"")</f>
        <v>3250</v>
      </c>
      <c r="C29" s="210" t="str">
        <f t="shared" si="0"/>
        <v/>
      </c>
      <c r="D29" s="211"/>
      <c r="E29" s="252"/>
      <c r="G29" s="137" t="str">
        <f t="shared" si="2"/>
        <v/>
      </c>
      <c r="H29" s="133"/>
      <c r="I29" s="131"/>
      <c r="J29" s="131"/>
      <c r="K29" s="128" t="str">
        <f t="shared" si="3"/>
        <v/>
      </c>
      <c r="L29" s="129" t="str">
        <f t="shared" si="4"/>
        <v/>
      </c>
      <c r="M29" s="129" t="str">
        <f t="shared" si="5"/>
        <v/>
      </c>
      <c r="N29" s="129" t="str">
        <f t="shared" si="6"/>
        <v/>
      </c>
      <c r="O29" s="129" t="str">
        <f t="shared" si="8"/>
        <v/>
      </c>
      <c r="P29" s="129" t="str">
        <f t="shared" si="8"/>
        <v/>
      </c>
      <c r="Q29" s="129" t="str">
        <f t="shared" si="8"/>
        <v/>
      </c>
      <c r="R29" s="129" t="str">
        <f t="shared" si="7"/>
        <v/>
      </c>
    </row>
    <row r="30" spans="1:18" ht="16.5" thickTop="1" thickBot="1">
      <c r="A30" s="101">
        <v>32</v>
      </c>
      <c r="B30" s="106">
        <f>IFERROR(IF(VLOOKUP(A30,DARSENAS!$F$3:$G$20,2,FALSE)="","",VLOOKUP(A30,DARSENAS!$F$3:$G$20,2,FALSE)),"")</f>
        <v>3244</v>
      </c>
      <c r="C30" s="210" t="str">
        <f t="shared" si="0"/>
        <v/>
      </c>
      <c r="D30" s="211"/>
      <c r="E30" s="252"/>
      <c r="G30" s="137" t="str">
        <f t="shared" si="2"/>
        <v/>
      </c>
      <c r="H30" s="132"/>
      <c r="I30" s="130"/>
      <c r="J30" s="130"/>
      <c r="K30" s="128" t="str">
        <f t="shared" si="3"/>
        <v/>
      </c>
      <c r="L30" s="129" t="str">
        <f t="shared" si="4"/>
        <v/>
      </c>
      <c r="M30" s="129" t="str">
        <f t="shared" si="5"/>
        <v/>
      </c>
      <c r="N30" s="129" t="str">
        <f t="shared" si="6"/>
        <v/>
      </c>
      <c r="O30" s="129" t="str">
        <f t="shared" si="8"/>
        <v/>
      </c>
      <c r="P30" s="129" t="str">
        <f t="shared" si="8"/>
        <v/>
      </c>
      <c r="Q30" s="129" t="str">
        <f t="shared" si="8"/>
        <v/>
      </c>
      <c r="R30" s="129" t="str">
        <f t="shared" si="7"/>
        <v/>
      </c>
    </row>
    <row r="31" spans="1:18" ht="16.5" thickTop="1" thickBot="1">
      <c r="A31" s="101">
        <v>1961</v>
      </c>
      <c r="B31" s="106">
        <f>IFERROR(IF(VLOOKUP(A31,DARSENAS!$F$3:$G$20,2,FALSE)="","",VLOOKUP(A31,DARSENAS!$F$3:$G$20,2,FALSE)),"")</f>
        <v>2736</v>
      </c>
      <c r="C31" s="210" t="str">
        <f t="shared" si="0"/>
        <v>VA A PASAR POR TALLER</v>
      </c>
      <c r="D31" s="211"/>
      <c r="E31" s="252"/>
      <c r="G31" s="137" t="str">
        <f t="shared" si="2"/>
        <v/>
      </c>
      <c r="H31" s="133"/>
      <c r="I31" s="131"/>
      <c r="J31" s="131"/>
      <c r="K31" s="128" t="str">
        <f t="shared" si="3"/>
        <v/>
      </c>
      <c r="L31" s="129" t="str">
        <f t="shared" si="4"/>
        <v/>
      </c>
      <c r="M31" s="129" t="str">
        <f t="shared" si="5"/>
        <v/>
      </c>
      <c r="N31" s="129" t="str">
        <f t="shared" si="6"/>
        <v/>
      </c>
      <c r="O31" s="129" t="str">
        <f t="shared" si="8"/>
        <v/>
      </c>
      <c r="P31" s="129" t="str">
        <f t="shared" si="8"/>
        <v/>
      </c>
      <c r="Q31" s="129" t="str">
        <f t="shared" si="8"/>
        <v/>
      </c>
      <c r="R31" s="129" t="str">
        <f t="shared" si="7"/>
        <v/>
      </c>
    </row>
    <row r="32" spans="1:18" ht="16.5" thickTop="1" thickBot="1">
      <c r="A32" s="101">
        <v>1958</v>
      </c>
      <c r="B32" s="106">
        <f>IFERROR(IF(VLOOKUP(A32,DARSENAS!$F$3:$G$20,2,FALSE)="","",VLOOKUP(A32,DARSENAS!$F$3:$G$20,2,FALSE)),"")</f>
        <v>2398</v>
      </c>
      <c r="C32" s="210" t="str">
        <f t="shared" si="0"/>
        <v/>
      </c>
      <c r="D32" s="211"/>
      <c r="E32" s="252"/>
      <c r="G32" s="137" t="str">
        <f t="shared" si="2"/>
        <v/>
      </c>
      <c r="H32" s="132"/>
      <c r="I32" s="130"/>
      <c r="J32" s="130"/>
      <c r="K32" s="128" t="str">
        <f t="shared" si="3"/>
        <v/>
      </c>
      <c r="L32" s="129" t="str">
        <f t="shared" si="4"/>
        <v/>
      </c>
      <c r="M32" s="129" t="str">
        <f t="shared" si="5"/>
        <v/>
      </c>
      <c r="N32" s="129" t="str">
        <f t="shared" si="6"/>
        <v/>
      </c>
      <c r="O32" s="129" t="str">
        <f t="shared" si="8"/>
        <v/>
      </c>
      <c r="P32" s="129" t="str">
        <f t="shared" si="8"/>
        <v/>
      </c>
      <c r="Q32" s="129" t="str">
        <f t="shared" si="8"/>
        <v/>
      </c>
      <c r="R32" s="129" t="str">
        <f t="shared" si="7"/>
        <v/>
      </c>
    </row>
    <row r="33" spans="1:18" ht="16.5" thickTop="1" thickBot="1">
      <c r="A33" s="101">
        <v>27</v>
      </c>
      <c r="B33" s="106">
        <f>IFERROR(IF(VLOOKUP(A33,DARSENAS!$F$3:$G$20,2,FALSE)="","",VLOOKUP(A33,DARSENAS!$F$3:$G$20,2,FALSE)),"")</f>
        <v>2649</v>
      </c>
      <c r="C33" s="210" t="str">
        <f t="shared" si="0"/>
        <v/>
      </c>
      <c r="D33" s="211"/>
      <c r="E33" s="252"/>
      <c r="G33" s="137" t="str">
        <f t="shared" si="2"/>
        <v/>
      </c>
      <c r="H33" s="133"/>
      <c r="I33" s="131"/>
      <c r="J33" s="131"/>
      <c r="K33" s="128" t="str">
        <f t="shared" si="3"/>
        <v/>
      </c>
      <c r="L33" s="129" t="str">
        <f t="shared" si="4"/>
        <v/>
      </c>
      <c r="M33" s="129" t="str">
        <f t="shared" si="5"/>
        <v/>
      </c>
      <c r="N33" s="129" t="str">
        <f t="shared" si="6"/>
        <v/>
      </c>
      <c r="O33" s="129" t="str">
        <f t="shared" si="8"/>
        <v/>
      </c>
      <c r="P33" s="129" t="str">
        <f t="shared" si="8"/>
        <v/>
      </c>
      <c r="Q33" s="129" t="str">
        <f t="shared" si="8"/>
        <v/>
      </c>
      <c r="R33" s="129" t="str">
        <f t="shared" si="7"/>
        <v/>
      </c>
    </row>
    <row r="34" spans="1:18" ht="16.5" thickTop="1" thickBot="1">
      <c r="B34" s="114"/>
      <c r="C34" s="210" t="str">
        <f t="shared" ref="C34" si="9">IFERROR(VLOOKUP(B34,G:K,5,FALSE),"")</f>
        <v/>
      </c>
      <c r="D34" s="211"/>
      <c r="E34" s="252"/>
      <c r="G34" s="137" t="str">
        <f t="shared" si="2"/>
        <v/>
      </c>
      <c r="H34" s="132"/>
      <c r="I34" s="130"/>
      <c r="J34" s="130"/>
      <c r="K34" s="128" t="str">
        <f t="shared" si="3"/>
        <v/>
      </c>
      <c r="L34" s="129" t="str">
        <f t="shared" si="4"/>
        <v/>
      </c>
      <c r="M34" s="129" t="str">
        <f t="shared" si="5"/>
        <v/>
      </c>
      <c r="N34" s="129" t="str">
        <f t="shared" si="6"/>
        <v/>
      </c>
      <c r="O34" s="129" t="str">
        <f t="shared" si="8"/>
        <v/>
      </c>
      <c r="P34" s="129" t="str">
        <f t="shared" si="8"/>
        <v/>
      </c>
      <c r="Q34" s="129" t="str">
        <f t="shared" si="8"/>
        <v/>
      </c>
      <c r="R34" s="129" t="str">
        <f t="shared" si="7"/>
        <v/>
      </c>
    </row>
    <row r="35" spans="1:18" ht="13.5" thickTop="1">
      <c r="B35" s="236"/>
      <c r="C35" s="238" t="s">
        <v>92</v>
      </c>
      <c r="D35" s="239"/>
      <c r="E35" s="240"/>
    </row>
    <row r="36" spans="1:18" ht="24" customHeight="1" thickBot="1">
      <c r="B36" s="237"/>
      <c r="C36" s="241"/>
      <c r="D36" s="242"/>
      <c r="E36" s="243"/>
    </row>
    <row r="37" spans="1:18" ht="18" customHeight="1" thickTop="1" thickBot="1">
      <c r="B37" s="251" t="s">
        <v>83</v>
      </c>
      <c r="C37" s="251"/>
      <c r="D37" s="251"/>
      <c r="E37" s="251"/>
    </row>
    <row r="38" spans="1:18" ht="15.75" customHeight="1" thickTop="1" thickBot="1">
      <c r="B38" s="255"/>
      <c r="C38" s="255"/>
      <c r="D38" s="255"/>
      <c r="E38" s="255"/>
    </row>
    <row r="39" spans="1:18" ht="13.5" thickTop="1">
      <c r="B39" s="230" t="s">
        <v>93</v>
      </c>
      <c r="C39" s="231"/>
      <c r="D39" s="231"/>
      <c r="E39" s="232"/>
    </row>
    <row r="40" spans="1:18" ht="5.25" customHeight="1" thickBot="1">
      <c r="B40" s="233"/>
      <c r="C40" s="234"/>
      <c r="D40" s="234"/>
      <c r="E40" s="235"/>
    </row>
    <row r="41" spans="1:18" ht="14.25" thickTop="1" thickBot="1">
      <c r="B41" s="250"/>
      <c r="C41" s="250"/>
      <c r="D41" s="250"/>
      <c r="E41" s="250"/>
    </row>
    <row r="42" spans="1:18" ht="14.25" thickTop="1" thickBot="1">
      <c r="B42" s="250"/>
      <c r="C42" s="250"/>
      <c r="D42" s="250"/>
      <c r="E42" s="250"/>
    </row>
    <row r="43" spans="1:18" ht="14.25" thickTop="1" thickBot="1">
      <c r="B43" s="250"/>
      <c r="C43" s="250"/>
      <c r="D43" s="250"/>
      <c r="E43" s="250"/>
    </row>
    <row r="44" spans="1:18" ht="17.25" thickTop="1" thickBot="1">
      <c r="B44" s="251"/>
      <c r="C44" s="251"/>
      <c r="D44" s="251"/>
      <c r="E44" s="251"/>
    </row>
    <row r="45" spans="1:18" ht="14.25" thickTop="1" thickBot="1">
      <c r="B45" s="248"/>
      <c r="C45" s="248"/>
      <c r="D45" s="248"/>
      <c r="E45" s="249"/>
    </row>
    <row r="46" spans="1:18" ht="14.25" thickTop="1" thickBot="1">
      <c r="B46" s="248"/>
      <c r="C46" s="248"/>
      <c r="D46" s="248"/>
      <c r="E46" s="249"/>
    </row>
    <row r="47" spans="1:18" ht="14.25" thickTop="1" thickBot="1">
      <c r="B47" s="247"/>
      <c r="C47" s="248"/>
      <c r="D47" s="248"/>
      <c r="E47" s="249"/>
    </row>
    <row r="48" spans="1:18" ht="13.5" thickTop="1"/>
  </sheetData>
  <sheetProtection password="A667" sheet="1" objects="1" scenarios="1" selectLockedCells="1"/>
  <mergeCells count="46">
    <mergeCell ref="B46:E46"/>
    <mergeCell ref="B47:E47"/>
    <mergeCell ref="C33:E33"/>
    <mergeCell ref="C34:E34"/>
    <mergeCell ref="B39:E40"/>
    <mergeCell ref="B41:E41"/>
    <mergeCell ref="B42:E42"/>
    <mergeCell ref="B43:E43"/>
    <mergeCell ref="B44:E44"/>
    <mergeCell ref="B45:E45"/>
    <mergeCell ref="B38:E38"/>
    <mergeCell ref="C31:E31"/>
    <mergeCell ref="C32:E32"/>
    <mergeCell ref="B35:B36"/>
    <mergeCell ref="C35:E36"/>
    <mergeCell ref="B37:E3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6:E6"/>
    <mergeCell ref="B1:E1"/>
    <mergeCell ref="B2:E2"/>
    <mergeCell ref="D3:E3"/>
    <mergeCell ref="C4:E4"/>
    <mergeCell ref="C5:E5"/>
  </mergeCells>
  <conditionalFormatting sqref="G6:G34">
    <cfRule type="cellIs" dxfId="12" priority="3" operator="equal">
      <formula>"ERROR"</formula>
    </cfRule>
  </conditionalFormatting>
  <conditionalFormatting sqref="G6:G34">
    <cfRule type="cellIs" dxfId="11" priority="2" operator="equal">
      <formula>"ERROR"</formula>
    </cfRule>
  </conditionalFormatting>
  <conditionalFormatting sqref="G6:G34">
    <cfRule type="cellIs" dxfId="10" priority="1" operator="equal">
      <formula>"ERROR"</formula>
    </cfRule>
  </conditionalFormatting>
  <dataValidations count="1">
    <dataValidation type="list" allowBlank="1" showDropDown="1" showInputMessage="1" showErrorMessage="1" errorTitle="ALERTA" error="ESTE BUS NO PERTENECE A ESTE OPERARIO O NO EXISTE" sqref="H6:J34">
      <formula1>$B$5:$B$34</formula1>
    </dataValidation>
  </dataValidations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R48"/>
  <sheetViews>
    <sheetView workbookViewId="0">
      <selection activeCell="I12" sqref="I12"/>
    </sheetView>
  </sheetViews>
  <sheetFormatPr baseColWidth="10" defaultRowHeight="12.75"/>
  <cols>
    <col min="1" max="1" width="11.28515625" style="101" customWidth="1"/>
    <col min="2" max="2" width="11.7109375" style="102" customWidth="1"/>
    <col min="3" max="4" width="23.5703125" style="102" customWidth="1"/>
    <col min="5" max="5" width="16.42578125" style="102" customWidth="1"/>
    <col min="6" max="6" width="11.42578125" style="87"/>
    <col min="7" max="7" width="9" style="136" customWidth="1"/>
    <col min="8" max="8" width="11.42578125" style="107"/>
    <col min="9" max="9" width="14" style="107" customWidth="1"/>
    <col min="10" max="10" width="13.5703125" style="107" customWidth="1"/>
    <col min="11" max="11" width="38.7109375" style="87" customWidth="1"/>
    <col min="12" max="12" width="9.28515625" style="87" customWidth="1"/>
    <col min="13" max="14" width="16.7109375" style="87" customWidth="1"/>
    <col min="15" max="18" width="2.85546875" style="87" customWidth="1"/>
    <col min="19" max="16384" width="11.42578125" style="87"/>
  </cols>
  <sheetData>
    <row r="1" spans="1:18" ht="14.25" thickTop="1" thickBot="1">
      <c r="B1" s="253" t="s">
        <v>76</v>
      </c>
      <c r="C1" s="253"/>
      <c r="D1" s="253"/>
      <c r="E1" s="253"/>
    </row>
    <row r="2" spans="1:18" ht="14.25" customHeight="1" thickTop="1" thickBot="1">
      <c r="B2" s="219" t="s">
        <v>64</v>
      </c>
      <c r="C2" s="220"/>
      <c r="D2" s="220"/>
      <c r="E2" s="221"/>
    </row>
    <row r="3" spans="1:18" ht="23.25" customHeight="1" thickTop="1" thickBot="1">
      <c r="B3" s="113" t="s">
        <v>78</v>
      </c>
      <c r="C3" s="104">
        <f ca="1">TODAY()</f>
        <v>45582</v>
      </c>
      <c r="D3" s="222" t="s">
        <v>107</v>
      </c>
      <c r="E3" s="223"/>
    </row>
    <row r="4" spans="1:18" ht="36" customHeight="1" thickTop="1" thickBot="1">
      <c r="A4" s="101" t="s">
        <v>50</v>
      </c>
      <c r="B4" s="148" t="s">
        <v>1</v>
      </c>
      <c r="C4" s="224" t="s">
        <v>84</v>
      </c>
      <c r="D4" s="225"/>
      <c r="E4" s="254"/>
    </row>
    <row r="5" spans="1:18" ht="27" thickTop="1" thickBot="1">
      <c r="A5" s="101">
        <v>20</v>
      </c>
      <c r="B5" s="106">
        <f>IFERROR(IF(VLOOKUP(A5,DARSENAS!$D$3:$E$19,2,FALSE)="","",VLOOKUP(A5,DARSENAS!$D$3:$E$19,2,FALSE)),"")</f>
        <v>1996</v>
      </c>
      <c r="C5" s="210" t="str">
        <f>IFERROR(VLOOKUP(B5,G:K,5,FALSE),"")</f>
        <v/>
      </c>
      <c r="D5" s="211"/>
      <c r="E5" s="252"/>
      <c r="H5" s="108" t="s">
        <v>85</v>
      </c>
      <c r="I5" s="138" t="s">
        <v>99</v>
      </c>
      <c r="J5" s="138" t="s">
        <v>105</v>
      </c>
    </row>
    <row r="6" spans="1:18" ht="16.5" thickTop="1" thickBot="1">
      <c r="A6" s="101">
        <v>21</v>
      </c>
      <c r="B6" s="106">
        <f>IFERROR(IF(VLOOKUP(A6,DARSENAS!$D$3:$E$19,2,FALSE)="","",VLOOKUP(A6,DARSENAS!$D$3:$E$19,2,FALSE)),"")</f>
        <v>1978</v>
      </c>
      <c r="C6" s="210" t="str">
        <f t="shared" ref="C6:C34" si="0">IFERROR(VLOOKUP(B6,G:K,5,FALSE),"")</f>
        <v/>
      </c>
      <c r="D6" s="211"/>
      <c r="E6" s="252"/>
      <c r="G6" s="137">
        <f>IF(R6="","",IF(R6=4,IF(H6=J6,J6,"ERROR"),IF(R6=2,IF(H6=I6,H6,"ERROR"),IF(R6=3,J6,IF(R6=1,IF(H6="",I6,H6))))))</f>
        <v>2374</v>
      </c>
      <c r="H6" s="132">
        <v>2374</v>
      </c>
      <c r="I6" s="130"/>
      <c r="J6" s="130"/>
      <c r="K6" s="128" t="str">
        <f>IF(R6=4,L6&amp;" Y "&amp;N6, IF(R6=3,N6,IF(R6=2,L6&amp;" Y "&amp;M6,IF(L6="",M6,L6))))</f>
        <v>CRISTALES</v>
      </c>
      <c r="L6" s="129" t="str">
        <f>IF(H6="","",$H$5)</f>
        <v>CRISTALES</v>
      </c>
      <c r="M6" s="129" t="str">
        <f>IF(I6="","",$I$5)</f>
        <v/>
      </c>
      <c r="N6" s="129" t="str">
        <f>IF(J6="","",$J$5)</f>
        <v/>
      </c>
      <c r="O6" s="129">
        <f t="shared" ref="O6:Q21" si="1">IF(L6="","",1)</f>
        <v>1</v>
      </c>
      <c r="P6" s="129" t="str">
        <f t="shared" si="1"/>
        <v/>
      </c>
      <c r="Q6" s="129" t="str">
        <f t="shared" si="1"/>
        <v/>
      </c>
      <c r="R6" s="129">
        <f>IF(Q6="",IF(COUNT(O6:Q6)=0,"",COUNT(O6:Q6)),IF(O6="",3,4))</f>
        <v>1</v>
      </c>
    </row>
    <row r="7" spans="1:18" ht="16.5" thickTop="1" thickBot="1">
      <c r="A7" s="101">
        <v>22</v>
      </c>
      <c r="B7" s="106">
        <f>IFERROR(IF(VLOOKUP(A7,DARSENAS!$D$3:$E$19,2,FALSE)="","",VLOOKUP(A7,DARSENAS!$D$3:$E$19,2,FALSE)),"")</f>
        <v>3860</v>
      </c>
      <c r="C7" s="210" t="str">
        <f t="shared" si="0"/>
        <v/>
      </c>
      <c r="D7" s="211"/>
      <c r="E7" s="252"/>
      <c r="G7" s="137">
        <f t="shared" ref="G7:G34" si="2">IF(R7="","",IF(R7=4,IF(H7=J7,J7,"ERROR"),IF(R7=2,IF(H7=I7,H7,"ERROR"),IF(R7=3,J7,IF(R7=1,IF(H7="",I7,H7))))))</f>
        <v>3554</v>
      </c>
      <c r="H7" s="133"/>
      <c r="I7" s="131"/>
      <c r="J7" s="131">
        <v>3554</v>
      </c>
      <c r="K7" s="128" t="str">
        <f t="shared" ref="K7:K34" si="3">IF(R7=4,L7&amp;" Y "&amp;N7, IF(R7=3,N7,IF(R7=2,L7&amp;" Y "&amp;M7,IF(L7="",M7,L7))))</f>
        <v>VA A PASAR POR TALLER</v>
      </c>
      <c r="L7" s="129" t="str">
        <f t="shared" ref="L7:L34" si="4">IF(H7="","",$H$5)</f>
        <v/>
      </c>
      <c r="M7" s="129" t="str">
        <f t="shared" ref="M7:M34" si="5">IF(I7="","",$I$5)</f>
        <v/>
      </c>
      <c r="N7" s="129" t="str">
        <f t="shared" ref="N7:N34" si="6">IF(J7="","",$J$5)</f>
        <v>VA A PASAR POR TALLER</v>
      </c>
      <c r="O7" s="129" t="str">
        <f t="shared" si="1"/>
        <v/>
      </c>
      <c r="P7" s="129" t="str">
        <f t="shared" si="1"/>
        <v/>
      </c>
      <c r="Q7" s="129">
        <f t="shared" si="1"/>
        <v>1</v>
      </c>
      <c r="R7" s="129">
        <f t="shared" ref="R7:R34" si="7">IF(Q7="",IF(COUNT(O7:Q7)=0,"",COUNT(O7:Q7)),IF(O7="",3,4))</f>
        <v>3</v>
      </c>
    </row>
    <row r="8" spans="1:18" ht="16.5" thickTop="1" thickBot="1">
      <c r="A8" s="101">
        <v>23</v>
      </c>
      <c r="B8" s="106">
        <f>IFERROR(IF(VLOOKUP(A8,DARSENAS!$D$3:$E$19,2,FALSE)="","",VLOOKUP(A8,DARSENAS!$D$3:$E$19,2,FALSE)),"")</f>
        <v>1994</v>
      </c>
      <c r="C8" s="210" t="str">
        <f t="shared" si="0"/>
        <v/>
      </c>
      <c r="D8" s="211"/>
      <c r="E8" s="252"/>
      <c r="G8" s="137">
        <f t="shared" si="2"/>
        <v>3312</v>
      </c>
      <c r="H8" s="132"/>
      <c r="I8" s="130"/>
      <c r="J8" s="130">
        <v>3312</v>
      </c>
      <c r="K8" s="128" t="str">
        <f t="shared" si="3"/>
        <v>VA A PASAR POR TALLER</v>
      </c>
      <c r="L8" s="129" t="str">
        <f t="shared" si="4"/>
        <v/>
      </c>
      <c r="M8" s="129" t="str">
        <f t="shared" si="5"/>
        <v/>
      </c>
      <c r="N8" s="129" t="str">
        <f t="shared" si="6"/>
        <v>VA A PASAR POR TALLER</v>
      </c>
      <c r="O8" s="129" t="str">
        <f t="shared" si="1"/>
        <v/>
      </c>
      <c r="P8" s="129" t="str">
        <f t="shared" si="1"/>
        <v/>
      </c>
      <c r="Q8" s="129">
        <f t="shared" si="1"/>
        <v>1</v>
      </c>
      <c r="R8" s="129">
        <f t="shared" si="7"/>
        <v>3</v>
      </c>
    </row>
    <row r="9" spans="1:18" ht="16.5" thickTop="1" thickBot="1">
      <c r="A9" s="101">
        <v>24</v>
      </c>
      <c r="B9" s="106">
        <f>IFERROR(IF(VLOOKUP(A9,DARSENAS!$D$3:$E$19,2,FALSE)="","",VLOOKUP(A9,DARSENAS!$D$3:$E$19,2,FALSE)),"")</f>
        <v>1990</v>
      </c>
      <c r="C9" s="210" t="str">
        <f t="shared" si="0"/>
        <v/>
      </c>
      <c r="D9" s="211"/>
      <c r="E9" s="252"/>
      <c r="G9" s="137">
        <f t="shared" si="2"/>
        <v>2332</v>
      </c>
      <c r="H9" s="133"/>
      <c r="I9" s="131"/>
      <c r="J9" s="131">
        <v>2332</v>
      </c>
      <c r="K9" s="128" t="str">
        <f t="shared" si="3"/>
        <v>VA A PASAR POR TALLER</v>
      </c>
      <c r="L9" s="129" t="str">
        <f t="shared" si="4"/>
        <v/>
      </c>
      <c r="M9" s="129" t="str">
        <f t="shared" si="5"/>
        <v/>
      </c>
      <c r="N9" s="129" t="str">
        <f t="shared" si="6"/>
        <v>VA A PASAR POR TALLER</v>
      </c>
      <c r="O9" s="129" t="str">
        <f t="shared" si="1"/>
        <v/>
      </c>
      <c r="P9" s="129" t="str">
        <f t="shared" si="1"/>
        <v/>
      </c>
      <c r="Q9" s="129">
        <f t="shared" si="1"/>
        <v>1</v>
      </c>
      <c r="R9" s="129">
        <f t="shared" si="7"/>
        <v>3</v>
      </c>
    </row>
    <row r="10" spans="1:18" ht="16.5" thickTop="1" thickBot="1">
      <c r="A10" s="101">
        <v>25</v>
      </c>
      <c r="B10" s="106">
        <f>IFERROR(IF(VLOOKUP(A10,DARSENAS!$D$3:$E$19,2,FALSE)="","",VLOOKUP(A10,DARSENAS!$D$3:$E$19,2,FALSE)),"")</f>
        <v>3862</v>
      </c>
      <c r="C10" s="210" t="str">
        <f t="shared" si="0"/>
        <v/>
      </c>
      <c r="D10" s="211"/>
      <c r="E10" s="252"/>
      <c r="G10" s="137">
        <f t="shared" si="2"/>
        <v>2368</v>
      </c>
      <c r="H10" s="132"/>
      <c r="I10" s="130"/>
      <c r="J10" s="130">
        <v>2368</v>
      </c>
      <c r="K10" s="128" t="str">
        <f t="shared" si="3"/>
        <v>VA A PASAR POR TALLER</v>
      </c>
      <c r="L10" s="129" t="str">
        <f t="shared" si="4"/>
        <v/>
      </c>
      <c r="M10" s="129" t="str">
        <f t="shared" si="5"/>
        <v/>
      </c>
      <c r="N10" s="129" t="str">
        <f t="shared" si="6"/>
        <v>VA A PASAR POR TALLER</v>
      </c>
      <c r="O10" s="129" t="str">
        <f t="shared" si="1"/>
        <v/>
      </c>
      <c r="P10" s="129" t="str">
        <f t="shared" si="1"/>
        <v/>
      </c>
      <c r="Q10" s="129">
        <f t="shared" si="1"/>
        <v>1</v>
      </c>
      <c r="R10" s="129">
        <f t="shared" si="7"/>
        <v>3</v>
      </c>
    </row>
    <row r="11" spans="1:18" ht="16.5" thickTop="1" thickBot="1">
      <c r="A11" s="101">
        <v>26</v>
      </c>
      <c r="B11" s="106">
        <f>IFERROR(IF(VLOOKUP(A11,DARSENAS!$D$3:$E$19,2,FALSE)="","",VLOOKUP(A11,DARSENAS!$D$3:$E$19,2,FALSE)),"")</f>
        <v>2332</v>
      </c>
      <c r="C11" s="210" t="str">
        <f t="shared" si="0"/>
        <v>VA A PASAR POR TALLER</v>
      </c>
      <c r="D11" s="211"/>
      <c r="E11" s="252"/>
      <c r="G11" s="137" t="str">
        <f t="shared" si="2"/>
        <v/>
      </c>
      <c r="H11" s="133"/>
      <c r="I11" s="131"/>
      <c r="J11" s="131"/>
      <c r="K11" s="128" t="str">
        <f t="shared" si="3"/>
        <v/>
      </c>
      <c r="L11" s="129" t="str">
        <f t="shared" si="4"/>
        <v/>
      </c>
      <c r="M11" s="129" t="str">
        <f t="shared" si="5"/>
        <v/>
      </c>
      <c r="N11" s="129" t="str">
        <f t="shared" si="6"/>
        <v/>
      </c>
      <c r="O11" s="129" t="str">
        <f t="shared" si="1"/>
        <v/>
      </c>
      <c r="P11" s="129" t="str">
        <f t="shared" si="1"/>
        <v/>
      </c>
      <c r="Q11" s="129" t="str">
        <f t="shared" si="1"/>
        <v/>
      </c>
      <c r="R11" s="129" t="str">
        <f t="shared" si="7"/>
        <v/>
      </c>
    </row>
    <row r="12" spans="1:18" ht="16.5" thickTop="1" thickBot="1">
      <c r="A12" s="101">
        <v>27</v>
      </c>
      <c r="B12" s="106">
        <f>IFERROR(IF(VLOOKUP(A12,DARSENAS!$D$3:$E$19,2,FALSE)="","",VLOOKUP(A12,DARSENAS!$D$3:$E$19,2,FALSE)),"")</f>
        <v>2424</v>
      </c>
      <c r="C12" s="210" t="str">
        <f t="shared" si="0"/>
        <v/>
      </c>
      <c r="D12" s="211"/>
      <c r="E12" s="252"/>
      <c r="G12" s="137" t="str">
        <f t="shared" si="2"/>
        <v/>
      </c>
      <c r="H12" s="132"/>
      <c r="I12" s="130"/>
      <c r="J12" s="130"/>
      <c r="K12" s="128" t="str">
        <f t="shared" si="3"/>
        <v/>
      </c>
      <c r="L12" s="129" t="str">
        <f t="shared" si="4"/>
        <v/>
      </c>
      <c r="M12" s="129" t="str">
        <f t="shared" si="5"/>
        <v/>
      </c>
      <c r="N12" s="129" t="str">
        <f t="shared" si="6"/>
        <v/>
      </c>
      <c r="O12" s="129" t="str">
        <f t="shared" si="1"/>
        <v/>
      </c>
      <c r="P12" s="129" t="str">
        <f t="shared" si="1"/>
        <v/>
      </c>
      <c r="Q12" s="129" t="str">
        <f t="shared" si="1"/>
        <v/>
      </c>
      <c r="R12" s="129" t="str">
        <f t="shared" si="7"/>
        <v/>
      </c>
    </row>
    <row r="13" spans="1:18" ht="16.5" thickTop="1" thickBot="1">
      <c r="A13" s="101">
        <v>28</v>
      </c>
      <c r="B13" s="106">
        <f>IFERROR(IF(VLOOKUP(A13,DARSENAS!$D$3:$E$19,2,FALSE)="","",VLOOKUP(A13,DARSENAS!$D$3:$E$19,2,FALSE)),"")</f>
        <v>3310</v>
      </c>
      <c r="C13" s="210" t="str">
        <f t="shared" si="0"/>
        <v/>
      </c>
      <c r="D13" s="211"/>
      <c r="E13" s="252"/>
      <c r="G13" s="137" t="str">
        <f t="shared" si="2"/>
        <v/>
      </c>
      <c r="H13" s="133"/>
      <c r="I13" s="131"/>
      <c r="J13" s="131"/>
      <c r="K13" s="128" t="str">
        <f t="shared" si="3"/>
        <v/>
      </c>
      <c r="L13" s="129" t="str">
        <f t="shared" si="4"/>
        <v/>
      </c>
      <c r="M13" s="129" t="str">
        <f t="shared" si="5"/>
        <v/>
      </c>
      <c r="N13" s="129" t="str">
        <f t="shared" si="6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7"/>
        <v/>
      </c>
    </row>
    <row r="14" spans="1:18" ht="16.5" thickTop="1" thickBot="1">
      <c r="A14" s="101">
        <v>29</v>
      </c>
      <c r="B14" s="106">
        <f>IFERROR(IF(VLOOKUP(A14,DARSENAS!$D$3:$E$19,2,FALSE)="","",VLOOKUP(A14,DARSENAS!$D$3:$E$19,2,FALSE)),"")</f>
        <v>3238</v>
      </c>
      <c r="C14" s="210" t="str">
        <f t="shared" si="0"/>
        <v/>
      </c>
      <c r="D14" s="211"/>
      <c r="E14" s="252"/>
      <c r="G14" s="137" t="str">
        <f t="shared" si="2"/>
        <v/>
      </c>
      <c r="H14" s="132"/>
      <c r="I14" s="130"/>
      <c r="J14" s="130"/>
      <c r="K14" s="128" t="str">
        <f t="shared" si="3"/>
        <v/>
      </c>
      <c r="L14" s="129" t="str">
        <f t="shared" si="4"/>
        <v/>
      </c>
      <c r="M14" s="129" t="str">
        <f t="shared" si="5"/>
        <v/>
      </c>
      <c r="N14" s="129" t="str">
        <f t="shared" si="6"/>
        <v/>
      </c>
      <c r="O14" s="129" t="str">
        <f t="shared" si="1"/>
        <v/>
      </c>
      <c r="P14" s="129" t="str">
        <f t="shared" si="1"/>
        <v/>
      </c>
      <c r="Q14" s="129" t="str">
        <f t="shared" si="1"/>
        <v/>
      </c>
      <c r="R14" s="129" t="str">
        <f t="shared" si="7"/>
        <v/>
      </c>
    </row>
    <row r="15" spans="1:18" ht="16.5" thickTop="1" thickBot="1">
      <c r="A15" s="101">
        <v>30</v>
      </c>
      <c r="B15" s="106">
        <f>IFERROR(IF(VLOOKUP(A15,DARSENAS!$D$3:$E$19,2,FALSE)="","",VLOOKUP(A15,DARSENAS!$D$3:$E$19,2,FALSE)),"")</f>
        <v>2374</v>
      </c>
      <c r="C15" s="210" t="str">
        <f t="shared" si="0"/>
        <v>CRISTALES</v>
      </c>
      <c r="D15" s="211"/>
      <c r="E15" s="252"/>
      <c r="G15" s="137" t="str">
        <f t="shared" si="2"/>
        <v/>
      </c>
      <c r="H15" s="133"/>
      <c r="I15" s="131"/>
      <c r="J15" s="131"/>
      <c r="K15" s="128" t="str">
        <f t="shared" si="3"/>
        <v/>
      </c>
      <c r="L15" s="129" t="str">
        <f t="shared" si="4"/>
        <v/>
      </c>
      <c r="M15" s="129" t="str">
        <f t="shared" si="5"/>
        <v/>
      </c>
      <c r="N15" s="129" t="str">
        <f t="shared" si="6"/>
        <v/>
      </c>
      <c r="O15" s="129" t="str">
        <f t="shared" si="1"/>
        <v/>
      </c>
      <c r="P15" s="129" t="str">
        <f t="shared" si="1"/>
        <v/>
      </c>
      <c r="Q15" s="129" t="str">
        <f t="shared" si="1"/>
        <v/>
      </c>
      <c r="R15" s="129" t="str">
        <f t="shared" si="7"/>
        <v/>
      </c>
    </row>
    <row r="16" spans="1:18" ht="16.5" thickTop="1" thickBot="1">
      <c r="A16" s="101">
        <v>1971</v>
      </c>
      <c r="B16" s="106">
        <f>IFERROR(IF(VLOOKUP(A16,DARSENAS!$F$3:$G$20,2,FALSE)="","",VLOOKUP(A16,DARSENAS!$F$3:$G$20,2,FALSE)),"")</f>
        <v>3246</v>
      </c>
      <c r="C16" s="210" t="str">
        <f t="shared" si="0"/>
        <v/>
      </c>
      <c r="D16" s="211"/>
      <c r="E16" s="252"/>
      <c r="G16" s="137" t="str">
        <f t="shared" si="2"/>
        <v/>
      </c>
      <c r="H16" s="132"/>
      <c r="I16" s="130"/>
      <c r="J16" s="130"/>
      <c r="K16" s="128" t="str">
        <f t="shared" si="3"/>
        <v/>
      </c>
      <c r="L16" s="129" t="str">
        <f t="shared" si="4"/>
        <v/>
      </c>
      <c r="M16" s="129" t="str">
        <f t="shared" si="5"/>
        <v/>
      </c>
      <c r="N16" s="129" t="str">
        <f t="shared" si="6"/>
        <v/>
      </c>
      <c r="O16" s="129" t="str">
        <f t="shared" si="1"/>
        <v/>
      </c>
      <c r="P16" s="129" t="str">
        <f t="shared" si="1"/>
        <v/>
      </c>
      <c r="Q16" s="129" t="str">
        <f t="shared" si="1"/>
        <v/>
      </c>
      <c r="R16" s="129" t="str">
        <f t="shared" si="7"/>
        <v/>
      </c>
    </row>
    <row r="17" spans="1:18" ht="16.5" thickTop="1" thickBot="1">
      <c r="A17" s="101">
        <v>1970</v>
      </c>
      <c r="B17" s="106">
        <f>IFERROR(IF(VLOOKUP(A17,DARSENAS!$F$3:$G$20,2,FALSE)="","",VLOOKUP(A17,DARSENAS!$F$3:$G$20,2,FALSE)),"")</f>
        <v>2400</v>
      </c>
      <c r="C17" s="210" t="str">
        <f t="shared" si="0"/>
        <v/>
      </c>
      <c r="D17" s="211"/>
      <c r="E17" s="252"/>
      <c r="G17" s="137" t="str">
        <f t="shared" si="2"/>
        <v/>
      </c>
      <c r="H17" s="133"/>
      <c r="I17" s="131"/>
      <c r="J17" s="131"/>
      <c r="K17" s="128" t="str">
        <f t="shared" si="3"/>
        <v/>
      </c>
      <c r="L17" s="129" t="str">
        <f t="shared" si="4"/>
        <v/>
      </c>
      <c r="M17" s="129" t="str">
        <f t="shared" si="5"/>
        <v/>
      </c>
      <c r="N17" s="129" t="str">
        <f t="shared" si="6"/>
        <v/>
      </c>
      <c r="O17" s="129" t="str">
        <f t="shared" si="1"/>
        <v/>
      </c>
      <c r="P17" s="129" t="str">
        <f t="shared" si="1"/>
        <v/>
      </c>
      <c r="Q17" s="129" t="str">
        <f t="shared" si="1"/>
        <v/>
      </c>
      <c r="R17" s="129" t="str">
        <f t="shared" si="7"/>
        <v/>
      </c>
    </row>
    <row r="18" spans="1:18" ht="16.5" thickTop="1" thickBot="1">
      <c r="A18" s="101">
        <v>1966</v>
      </c>
      <c r="B18" s="106">
        <f>IFERROR(IF(VLOOKUP(A18,DARSENAS!$F$3:$G$20,2,FALSE)="","",VLOOKUP(A18,DARSENAS!$F$3:$G$20,2,FALSE)),"")</f>
        <v>3277</v>
      </c>
      <c r="C18" s="210" t="str">
        <f t="shared" si="0"/>
        <v/>
      </c>
      <c r="D18" s="211"/>
      <c r="E18" s="252"/>
      <c r="G18" s="137" t="str">
        <f t="shared" si="2"/>
        <v/>
      </c>
      <c r="H18" s="132"/>
      <c r="I18" s="130"/>
      <c r="J18" s="130"/>
      <c r="K18" s="128" t="str">
        <f t="shared" si="3"/>
        <v/>
      </c>
      <c r="L18" s="129" t="str">
        <f t="shared" si="4"/>
        <v/>
      </c>
      <c r="M18" s="129" t="str">
        <f t="shared" si="5"/>
        <v/>
      </c>
      <c r="N18" s="129" t="str">
        <f t="shared" si="6"/>
        <v/>
      </c>
      <c r="O18" s="129" t="str">
        <f t="shared" si="1"/>
        <v/>
      </c>
      <c r="P18" s="129" t="str">
        <f t="shared" si="1"/>
        <v/>
      </c>
      <c r="Q18" s="129" t="str">
        <f t="shared" si="1"/>
        <v/>
      </c>
      <c r="R18" s="129" t="str">
        <f t="shared" si="7"/>
        <v/>
      </c>
    </row>
    <row r="19" spans="1:18" ht="16.5" thickTop="1" thickBot="1">
      <c r="A19" s="101">
        <v>1969</v>
      </c>
      <c r="B19" s="106">
        <f>IFERROR(IF(VLOOKUP(A19,DARSENAS!$F$3:$G$20,2,FALSE)="","",VLOOKUP(A19,DARSENAS!$F$3:$G$20,2,FALSE)),"")</f>
        <v>886</v>
      </c>
      <c r="C19" s="210" t="str">
        <f t="shared" si="0"/>
        <v/>
      </c>
      <c r="D19" s="211"/>
      <c r="E19" s="252"/>
      <c r="G19" s="137" t="str">
        <f t="shared" si="2"/>
        <v/>
      </c>
      <c r="H19" s="133"/>
      <c r="I19" s="131"/>
      <c r="J19" s="131"/>
      <c r="K19" s="128" t="str">
        <f t="shared" si="3"/>
        <v/>
      </c>
      <c r="L19" s="129" t="str">
        <f t="shared" si="4"/>
        <v/>
      </c>
      <c r="M19" s="129" t="str">
        <f t="shared" si="5"/>
        <v/>
      </c>
      <c r="N19" s="129" t="str">
        <f t="shared" si="6"/>
        <v/>
      </c>
      <c r="O19" s="129" t="str">
        <f t="shared" si="1"/>
        <v/>
      </c>
      <c r="P19" s="129" t="str">
        <f t="shared" si="1"/>
        <v/>
      </c>
      <c r="Q19" s="129" t="str">
        <f t="shared" si="1"/>
        <v/>
      </c>
      <c r="R19" s="129" t="str">
        <f t="shared" si="7"/>
        <v/>
      </c>
    </row>
    <row r="20" spans="1:18" ht="16.5" thickTop="1" thickBot="1">
      <c r="A20" s="101">
        <v>1962</v>
      </c>
      <c r="B20" s="106">
        <f>IFERROR(IF(VLOOKUP(A20,DARSENAS!$F$3:$G$20,2,FALSE)="","",VLOOKUP(A20,DARSENAS!$F$3:$G$20,2,FALSE)),"")</f>
        <v>3168</v>
      </c>
      <c r="C20" s="210" t="str">
        <f t="shared" si="0"/>
        <v/>
      </c>
      <c r="D20" s="211"/>
      <c r="E20" s="252"/>
      <c r="G20" s="137" t="str">
        <f t="shared" si="2"/>
        <v/>
      </c>
      <c r="H20" s="132"/>
      <c r="I20" s="130"/>
      <c r="J20" s="130"/>
      <c r="K20" s="128" t="str">
        <f t="shared" si="3"/>
        <v/>
      </c>
      <c r="L20" s="129" t="str">
        <f t="shared" si="4"/>
        <v/>
      </c>
      <c r="M20" s="129" t="str">
        <f t="shared" si="5"/>
        <v/>
      </c>
      <c r="N20" s="129" t="str">
        <f t="shared" si="6"/>
        <v/>
      </c>
      <c r="O20" s="129" t="str">
        <f t="shared" si="1"/>
        <v/>
      </c>
      <c r="P20" s="129" t="str">
        <f t="shared" si="1"/>
        <v/>
      </c>
      <c r="Q20" s="129" t="str">
        <f t="shared" si="1"/>
        <v/>
      </c>
      <c r="R20" s="129" t="str">
        <f t="shared" si="7"/>
        <v/>
      </c>
    </row>
    <row r="21" spans="1:18" ht="16.5" thickTop="1" thickBot="1">
      <c r="A21" s="101">
        <v>2305</v>
      </c>
      <c r="B21" s="106">
        <f>IFERROR(IF(VLOOKUP(A21,DARSENAS!$F$3:$G$20,2,FALSE)="","",VLOOKUP(A21,DARSENAS!$F$3:$G$20,2,FALSE)),"")</f>
        <v>2368</v>
      </c>
      <c r="C21" s="210" t="str">
        <f t="shared" si="0"/>
        <v>VA A PASAR POR TALLER</v>
      </c>
      <c r="D21" s="211"/>
      <c r="E21" s="252"/>
      <c r="G21" s="137" t="str">
        <f t="shared" si="2"/>
        <v/>
      </c>
      <c r="H21" s="133"/>
      <c r="I21" s="131"/>
      <c r="J21" s="131"/>
      <c r="K21" s="128" t="str">
        <f t="shared" si="3"/>
        <v/>
      </c>
      <c r="L21" s="129" t="str">
        <f t="shared" si="4"/>
        <v/>
      </c>
      <c r="M21" s="129" t="str">
        <f t="shared" si="5"/>
        <v/>
      </c>
      <c r="N21" s="129" t="str">
        <f t="shared" si="6"/>
        <v/>
      </c>
      <c r="O21" s="129" t="str">
        <f t="shared" si="1"/>
        <v/>
      </c>
      <c r="P21" s="129" t="str">
        <f t="shared" si="1"/>
        <v/>
      </c>
      <c r="Q21" s="129" t="str">
        <f t="shared" si="1"/>
        <v/>
      </c>
      <c r="R21" s="129" t="str">
        <f t="shared" si="7"/>
        <v/>
      </c>
    </row>
    <row r="22" spans="1:18" ht="16.5" thickTop="1" thickBot="1">
      <c r="A22" s="101">
        <v>1984</v>
      </c>
      <c r="B22" s="106">
        <f>IFERROR(IF(VLOOKUP(A22,DARSENAS!$F$3:$G$20,2,FALSE)="","",VLOOKUP(A22,DARSENAS!$F$3:$G$20,2,FALSE)),"")</f>
        <v>1984</v>
      </c>
      <c r="C22" s="210" t="str">
        <f t="shared" si="0"/>
        <v/>
      </c>
      <c r="D22" s="211"/>
      <c r="E22" s="252"/>
      <c r="G22" s="137" t="str">
        <f t="shared" si="2"/>
        <v/>
      </c>
      <c r="H22" s="132"/>
      <c r="I22" s="130"/>
      <c r="J22" s="130"/>
      <c r="K22" s="128" t="str">
        <f t="shared" si="3"/>
        <v/>
      </c>
      <c r="L22" s="129" t="str">
        <f t="shared" si="4"/>
        <v/>
      </c>
      <c r="M22" s="129" t="str">
        <f t="shared" si="5"/>
        <v/>
      </c>
      <c r="N22" s="129" t="str">
        <f t="shared" si="6"/>
        <v/>
      </c>
      <c r="O22" s="129" t="str">
        <f t="shared" ref="O22:Q34" si="8">IF(L22="","",1)</f>
        <v/>
      </c>
      <c r="P22" s="129" t="str">
        <f t="shared" si="8"/>
        <v/>
      </c>
      <c r="Q22" s="129" t="str">
        <f t="shared" si="8"/>
        <v/>
      </c>
      <c r="R22" s="129" t="str">
        <f t="shared" si="7"/>
        <v/>
      </c>
    </row>
    <row r="23" spans="1:18" ht="16.5" thickTop="1" thickBot="1">
      <c r="A23" s="101">
        <v>1972</v>
      </c>
      <c r="B23" s="106">
        <f>IFERROR(IF(VLOOKUP(A23,DARSENAS!$F$3:$G$20,2,FALSE)="","",VLOOKUP(A23,DARSENAS!$F$3:$G$20,2,FALSE)),"")</f>
        <v>3554</v>
      </c>
      <c r="C23" s="210" t="str">
        <f t="shared" si="0"/>
        <v>VA A PASAR POR TALLER</v>
      </c>
      <c r="D23" s="211"/>
      <c r="E23" s="252"/>
      <c r="G23" s="137" t="str">
        <f t="shared" si="2"/>
        <v/>
      </c>
      <c r="H23" s="133"/>
      <c r="I23" s="131"/>
      <c r="J23" s="131"/>
      <c r="K23" s="128" t="str">
        <f t="shared" si="3"/>
        <v/>
      </c>
      <c r="L23" s="129" t="str">
        <f t="shared" si="4"/>
        <v/>
      </c>
      <c r="M23" s="129" t="str">
        <f t="shared" si="5"/>
        <v/>
      </c>
      <c r="N23" s="129" t="str">
        <f t="shared" si="6"/>
        <v/>
      </c>
      <c r="O23" s="129" t="str">
        <f t="shared" si="8"/>
        <v/>
      </c>
      <c r="P23" s="129" t="str">
        <f t="shared" si="8"/>
        <v/>
      </c>
      <c r="Q23" s="129" t="str">
        <f t="shared" si="8"/>
        <v/>
      </c>
      <c r="R23" s="129" t="str">
        <f t="shared" si="7"/>
        <v/>
      </c>
    </row>
    <row r="24" spans="1:18" ht="16.5" thickTop="1" thickBot="1">
      <c r="A24" s="101">
        <v>1968</v>
      </c>
      <c r="B24" s="106">
        <f>IFERROR(IF(VLOOKUP(A24,DARSENAS!$F$3:$G$20,2,FALSE)="","",VLOOKUP(A24,DARSENAS!$F$3:$G$20,2,FALSE)),"")</f>
        <v>2370</v>
      </c>
      <c r="C24" s="210" t="str">
        <f t="shared" si="0"/>
        <v/>
      </c>
      <c r="D24" s="211"/>
      <c r="E24" s="252"/>
      <c r="G24" s="137" t="str">
        <f t="shared" si="2"/>
        <v/>
      </c>
      <c r="H24" s="132"/>
      <c r="I24" s="130"/>
      <c r="J24" s="130"/>
      <c r="K24" s="128" t="str">
        <f t="shared" si="3"/>
        <v/>
      </c>
      <c r="L24" s="129" t="str">
        <f t="shared" si="4"/>
        <v/>
      </c>
      <c r="M24" s="129" t="str">
        <f t="shared" si="5"/>
        <v/>
      </c>
      <c r="N24" s="129" t="str">
        <f t="shared" si="6"/>
        <v/>
      </c>
      <c r="O24" s="129" t="str">
        <f t="shared" si="8"/>
        <v/>
      </c>
      <c r="P24" s="129" t="str">
        <f t="shared" si="8"/>
        <v/>
      </c>
      <c r="Q24" s="129" t="str">
        <f t="shared" si="8"/>
        <v/>
      </c>
      <c r="R24" s="129" t="str">
        <f t="shared" si="7"/>
        <v/>
      </c>
    </row>
    <row r="25" spans="1:18" ht="16.5" thickTop="1" thickBot="1">
      <c r="A25" s="101">
        <v>1973</v>
      </c>
      <c r="B25" s="106">
        <f>IFERROR(IF(VLOOKUP(A25,DARSENAS!$F$3:$G$20,2,FALSE)="","",VLOOKUP(A25,DARSENAS!$F$3:$G$20,2,FALSE)),"")</f>
        <v>3312</v>
      </c>
      <c r="C25" s="210" t="str">
        <f t="shared" si="0"/>
        <v>VA A PASAR POR TALLER</v>
      </c>
      <c r="D25" s="211"/>
      <c r="E25" s="252"/>
      <c r="G25" s="137" t="str">
        <f t="shared" si="2"/>
        <v/>
      </c>
      <c r="H25" s="133"/>
      <c r="I25" s="131"/>
      <c r="J25" s="131"/>
      <c r="K25" s="128" t="str">
        <f t="shared" si="3"/>
        <v/>
      </c>
      <c r="L25" s="129" t="str">
        <f t="shared" si="4"/>
        <v/>
      </c>
      <c r="M25" s="129" t="str">
        <f t="shared" si="5"/>
        <v/>
      </c>
      <c r="N25" s="129" t="str">
        <f t="shared" si="6"/>
        <v/>
      </c>
      <c r="O25" s="129" t="str">
        <f t="shared" si="8"/>
        <v/>
      </c>
      <c r="P25" s="129" t="str">
        <f t="shared" si="8"/>
        <v/>
      </c>
      <c r="Q25" s="129" t="str">
        <f t="shared" si="8"/>
        <v/>
      </c>
      <c r="R25" s="129" t="str">
        <f t="shared" si="7"/>
        <v/>
      </c>
    </row>
    <row r="26" spans="1:18" ht="16.5" thickTop="1" thickBot="1">
      <c r="A26" s="101">
        <v>1982</v>
      </c>
      <c r="B26" s="106">
        <f>IFERROR(IF(VLOOKUP(A26,DARSENAS!$F$3:$G$20,2,FALSE)="","",VLOOKUP(A26,DARSENAS!$F$3:$G$20,2,FALSE)),"")</f>
        <v>1982</v>
      </c>
      <c r="C26" s="210" t="str">
        <f t="shared" si="0"/>
        <v/>
      </c>
      <c r="D26" s="211"/>
      <c r="E26" s="252"/>
      <c r="G26" s="137" t="str">
        <f t="shared" si="2"/>
        <v/>
      </c>
      <c r="H26" s="132"/>
      <c r="I26" s="130"/>
      <c r="J26" s="130"/>
      <c r="K26" s="128" t="str">
        <f t="shared" si="3"/>
        <v/>
      </c>
      <c r="L26" s="129" t="str">
        <f t="shared" si="4"/>
        <v/>
      </c>
      <c r="M26" s="129" t="str">
        <f t="shared" si="5"/>
        <v/>
      </c>
      <c r="N26" s="129" t="str">
        <f t="shared" si="6"/>
        <v/>
      </c>
      <c r="O26" s="129" t="str">
        <f t="shared" si="8"/>
        <v/>
      </c>
      <c r="P26" s="129" t="str">
        <f t="shared" si="8"/>
        <v/>
      </c>
      <c r="Q26" s="129" t="str">
        <f t="shared" si="8"/>
        <v/>
      </c>
      <c r="R26" s="129" t="str">
        <f t="shared" si="7"/>
        <v/>
      </c>
    </row>
    <row r="27" spans="1:18" ht="16.5" thickTop="1" thickBot="1">
      <c r="A27" s="101">
        <v>1980</v>
      </c>
      <c r="B27" s="106">
        <f>IFERROR(IF(VLOOKUP(A27,DARSENAS!$F$3:$G$20,2,FALSE)="","",VLOOKUP(A27,DARSENAS!$F$3:$G$20,2,FALSE)),"")</f>
        <v>3850</v>
      </c>
      <c r="C27" s="210" t="str">
        <f t="shared" si="0"/>
        <v/>
      </c>
      <c r="D27" s="211"/>
      <c r="E27" s="252"/>
      <c r="G27" s="137" t="str">
        <f t="shared" si="2"/>
        <v/>
      </c>
      <c r="H27" s="133"/>
      <c r="I27" s="131"/>
      <c r="J27" s="131"/>
      <c r="K27" s="128" t="str">
        <f t="shared" si="3"/>
        <v/>
      </c>
      <c r="L27" s="129" t="str">
        <f t="shared" si="4"/>
        <v/>
      </c>
      <c r="M27" s="129" t="str">
        <f t="shared" si="5"/>
        <v/>
      </c>
      <c r="N27" s="129" t="str">
        <f t="shared" si="6"/>
        <v/>
      </c>
      <c r="O27" s="129" t="str">
        <f t="shared" si="8"/>
        <v/>
      </c>
      <c r="P27" s="129" t="str">
        <f t="shared" si="8"/>
        <v/>
      </c>
      <c r="Q27" s="129" t="str">
        <f t="shared" si="8"/>
        <v/>
      </c>
      <c r="R27" s="129" t="str">
        <f t="shared" si="7"/>
        <v/>
      </c>
    </row>
    <row r="28" spans="1:18" ht="16.5" thickTop="1" thickBot="1">
      <c r="A28" s="101">
        <v>1963</v>
      </c>
      <c r="B28" s="106">
        <f>IFERROR(IF(VLOOKUP(A28,DARSENAS!$F$3:$G$20,2,FALSE)="","",VLOOKUP(A28,DARSENAS!$F$3:$G$20,2,FALSE)),"")</f>
        <v>3234</v>
      </c>
      <c r="C28" s="210" t="str">
        <f t="shared" si="0"/>
        <v/>
      </c>
      <c r="D28" s="211"/>
      <c r="E28" s="252"/>
      <c r="G28" s="137" t="str">
        <f t="shared" si="2"/>
        <v/>
      </c>
      <c r="H28" s="132"/>
      <c r="I28" s="130"/>
      <c r="J28" s="130"/>
      <c r="K28" s="128" t="str">
        <f t="shared" si="3"/>
        <v/>
      </c>
      <c r="L28" s="129" t="str">
        <f t="shared" si="4"/>
        <v/>
      </c>
      <c r="M28" s="129" t="str">
        <f t="shared" si="5"/>
        <v/>
      </c>
      <c r="N28" s="129" t="str">
        <f t="shared" si="6"/>
        <v/>
      </c>
      <c r="O28" s="129" t="str">
        <f t="shared" si="8"/>
        <v/>
      </c>
      <c r="P28" s="129" t="str">
        <f t="shared" si="8"/>
        <v/>
      </c>
      <c r="Q28" s="129" t="str">
        <f t="shared" si="8"/>
        <v/>
      </c>
      <c r="R28" s="129" t="str">
        <f t="shared" si="7"/>
        <v/>
      </c>
    </row>
    <row r="29" spans="1:18" ht="16.5" thickTop="1" thickBot="1">
      <c r="A29" s="101">
        <v>1964</v>
      </c>
      <c r="B29" s="106">
        <f>IFERROR(IF(VLOOKUP(A29,DARSENAS!$F$3:$G$20,2,FALSE)="","",VLOOKUP(A29,DARSENAS!$F$3:$G$20,2,FALSE)),"")</f>
        <v>3250</v>
      </c>
      <c r="C29" s="210" t="str">
        <f t="shared" si="0"/>
        <v/>
      </c>
      <c r="D29" s="211"/>
      <c r="E29" s="252"/>
      <c r="G29" s="137" t="str">
        <f t="shared" si="2"/>
        <v/>
      </c>
      <c r="H29" s="133"/>
      <c r="I29" s="131"/>
      <c r="J29" s="131"/>
      <c r="K29" s="128" t="str">
        <f t="shared" si="3"/>
        <v/>
      </c>
      <c r="L29" s="129" t="str">
        <f t="shared" si="4"/>
        <v/>
      </c>
      <c r="M29" s="129" t="str">
        <f t="shared" si="5"/>
        <v/>
      </c>
      <c r="N29" s="129" t="str">
        <f t="shared" si="6"/>
        <v/>
      </c>
      <c r="O29" s="129" t="str">
        <f t="shared" si="8"/>
        <v/>
      </c>
      <c r="P29" s="129" t="str">
        <f t="shared" si="8"/>
        <v/>
      </c>
      <c r="Q29" s="129" t="str">
        <f t="shared" si="8"/>
        <v/>
      </c>
      <c r="R29" s="129" t="str">
        <f t="shared" si="7"/>
        <v/>
      </c>
    </row>
    <row r="30" spans="1:18" ht="16.5" thickTop="1" thickBot="1">
      <c r="A30" s="101">
        <v>32</v>
      </c>
      <c r="B30" s="106">
        <f>IFERROR(IF(VLOOKUP(A30,DARSENAS!$F$3:$G$20,2,FALSE)="","",VLOOKUP(A30,DARSENAS!$F$3:$G$20,2,FALSE)),"")</f>
        <v>3244</v>
      </c>
      <c r="C30" s="210" t="str">
        <f t="shared" si="0"/>
        <v/>
      </c>
      <c r="D30" s="211"/>
      <c r="E30" s="252"/>
      <c r="G30" s="137" t="str">
        <f t="shared" si="2"/>
        <v/>
      </c>
      <c r="H30" s="132"/>
      <c r="I30" s="130"/>
      <c r="J30" s="130"/>
      <c r="K30" s="128" t="str">
        <f t="shared" si="3"/>
        <v/>
      </c>
      <c r="L30" s="129" t="str">
        <f t="shared" si="4"/>
        <v/>
      </c>
      <c r="M30" s="129" t="str">
        <f t="shared" si="5"/>
        <v/>
      </c>
      <c r="N30" s="129" t="str">
        <f t="shared" si="6"/>
        <v/>
      </c>
      <c r="O30" s="129" t="str">
        <f t="shared" si="8"/>
        <v/>
      </c>
      <c r="P30" s="129" t="str">
        <f t="shared" si="8"/>
        <v/>
      </c>
      <c r="Q30" s="129" t="str">
        <f t="shared" si="8"/>
        <v/>
      </c>
      <c r="R30" s="129" t="str">
        <f t="shared" si="7"/>
        <v/>
      </c>
    </row>
    <row r="31" spans="1:18" ht="16.5" thickTop="1" thickBot="1">
      <c r="A31" s="101">
        <v>1961</v>
      </c>
      <c r="B31" s="106">
        <f>IFERROR(IF(VLOOKUP(A31,DARSENAS!$F$3:$G$20,2,FALSE)="","",VLOOKUP(A31,DARSENAS!$F$3:$G$20,2,FALSE)),"")</f>
        <v>2736</v>
      </c>
      <c r="C31" s="210" t="str">
        <f t="shared" si="0"/>
        <v/>
      </c>
      <c r="D31" s="211"/>
      <c r="E31" s="252"/>
      <c r="G31" s="137" t="str">
        <f t="shared" si="2"/>
        <v/>
      </c>
      <c r="H31" s="133"/>
      <c r="I31" s="131"/>
      <c r="J31" s="131"/>
      <c r="K31" s="128" t="str">
        <f t="shared" si="3"/>
        <v/>
      </c>
      <c r="L31" s="129" t="str">
        <f t="shared" si="4"/>
        <v/>
      </c>
      <c r="M31" s="129" t="str">
        <f t="shared" si="5"/>
        <v/>
      </c>
      <c r="N31" s="129" t="str">
        <f t="shared" si="6"/>
        <v/>
      </c>
      <c r="O31" s="129" t="str">
        <f t="shared" si="8"/>
        <v/>
      </c>
      <c r="P31" s="129" t="str">
        <f t="shared" si="8"/>
        <v/>
      </c>
      <c r="Q31" s="129" t="str">
        <f t="shared" si="8"/>
        <v/>
      </c>
      <c r="R31" s="129" t="str">
        <f t="shared" si="7"/>
        <v/>
      </c>
    </row>
    <row r="32" spans="1:18" ht="16.5" thickTop="1" thickBot="1">
      <c r="A32" s="101">
        <v>1958</v>
      </c>
      <c r="B32" s="106">
        <f>IFERROR(IF(VLOOKUP(A32,DARSENAS!$F$3:$G$20,2,FALSE)="","",VLOOKUP(A32,DARSENAS!$F$3:$G$20,2,FALSE)),"")</f>
        <v>2398</v>
      </c>
      <c r="C32" s="210" t="str">
        <f t="shared" si="0"/>
        <v/>
      </c>
      <c r="D32" s="211"/>
      <c r="E32" s="252"/>
      <c r="G32" s="137" t="str">
        <f t="shared" si="2"/>
        <v/>
      </c>
      <c r="H32" s="132"/>
      <c r="I32" s="130"/>
      <c r="J32" s="130"/>
      <c r="K32" s="128" t="str">
        <f t="shared" si="3"/>
        <v/>
      </c>
      <c r="L32" s="129" t="str">
        <f t="shared" si="4"/>
        <v/>
      </c>
      <c r="M32" s="129" t="str">
        <f t="shared" si="5"/>
        <v/>
      </c>
      <c r="N32" s="129" t="str">
        <f t="shared" si="6"/>
        <v/>
      </c>
      <c r="O32" s="129" t="str">
        <f t="shared" si="8"/>
        <v/>
      </c>
      <c r="P32" s="129" t="str">
        <f t="shared" si="8"/>
        <v/>
      </c>
      <c r="Q32" s="129" t="str">
        <f t="shared" si="8"/>
        <v/>
      </c>
      <c r="R32" s="129" t="str">
        <f t="shared" si="7"/>
        <v/>
      </c>
    </row>
    <row r="33" spans="1:18" ht="16.5" thickTop="1" thickBot="1">
      <c r="A33" s="101">
        <v>27</v>
      </c>
      <c r="B33" s="106">
        <f>IFERROR(IF(VLOOKUP(A33,DARSENAS!$F$3:$G$20,2,FALSE)="","",VLOOKUP(A33,DARSENAS!$F$3:$G$20,2,FALSE)),"")</f>
        <v>2649</v>
      </c>
      <c r="C33" s="210" t="str">
        <f t="shared" si="0"/>
        <v/>
      </c>
      <c r="D33" s="211"/>
      <c r="E33" s="252"/>
      <c r="G33" s="137" t="str">
        <f t="shared" si="2"/>
        <v/>
      </c>
      <c r="H33" s="133"/>
      <c r="I33" s="131"/>
      <c r="J33" s="131"/>
      <c r="K33" s="128" t="str">
        <f t="shared" si="3"/>
        <v/>
      </c>
      <c r="L33" s="129" t="str">
        <f t="shared" si="4"/>
        <v/>
      </c>
      <c r="M33" s="129" t="str">
        <f t="shared" si="5"/>
        <v/>
      </c>
      <c r="N33" s="129" t="str">
        <f t="shared" si="6"/>
        <v/>
      </c>
      <c r="O33" s="129" t="str">
        <f t="shared" si="8"/>
        <v/>
      </c>
      <c r="P33" s="129" t="str">
        <f t="shared" si="8"/>
        <v/>
      </c>
      <c r="Q33" s="129" t="str">
        <f t="shared" si="8"/>
        <v/>
      </c>
      <c r="R33" s="129" t="str">
        <f t="shared" si="7"/>
        <v/>
      </c>
    </row>
    <row r="34" spans="1:18" ht="16.5" thickTop="1" thickBot="1">
      <c r="B34" s="114"/>
      <c r="C34" s="210" t="str">
        <f t="shared" si="0"/>
        <v/>
      </c>
      <c r="D34" s="211"/>
      <c r="E34" s="252"/>
      <c r="G34" s="137" t="str">
        <f t="shared" si="2"/>
        <v/>
      </c>
      <c r="H34" s="132"/>
      <c r="I34" s="130"/>
      <c r="J34" s="130"/>
      <c r="K34" s="128" t="str">
        <f t="shared" si="3"/>
        <v/>
      </c>
      <c r="L34" s="129" t="str">
        <f t="shared" si="4"/>
        <v/>
      </c>
      <c r="M34" s="129" t="str">
        <f t="shared" si="5"/>
        <v/>
      </c>
      <c r="N34" s="129" t="str">
        <f t="shared" si="6"/>
        <v/>
      </c>
      <c r="O34" s="129" t="str">
        <f t="shared" si="8"/>
        <v/>
      </c>
      <c r="P34" s="129" t="str">
        <f t="shared" si="8"/>
        <v/>
      </c>
      <c r="Q34" s="129" t="str">
        <f t="shared" si="8"/>
        <v/>
      </c>
      <c r="R34" s="129" t="str">
        <f t="shared" si="7"/>
        <v/>
      </c>
    </row>
    <row r="35" spans="1:18" ht="13.5" thickTop="1">
      <c r="B35" s="236"/>
      <c r="C35" s="238" t="s">
        <v>92</v>
      </c>
      <c r="D35" s="239"/>
      <c r="E35" s="240"/>
    </row>
    <row r="36" spans="1:18" ht="24" customHeight="1" thickBot="1">
      <c r="B36" s="237"/>
      <c r="C36" s="241"/>
      <c r="D36" s="242"/>
      <c r="E36" s="243"/>
    </row>
    <row r="37" spans="1:18" ht="18" customHeight="1" thickTop="1" thickBot="1">
      <c r="B37" s="251" t="s">
        <v>83</v>
      </c>
      <c r="C37" s="251"/>
      <c r="D37" s="251"/>
      <c r="E37" s="251"/>
    </row>
    <row r="38" spans="1:18" ht="15.75" customHeight="1" thickTop="1" thickBot="1">
      <c r="B38" s="255"/>
      <c r="C38" s="255"/>
      <c r="D38" s="255"/>
      <c r="E38" s="255"/>
    </row>
    <row r="39" spans="1:18" ht="13.5" thickTop="1">
      <c r="B39" s="230" t="s">
        <v>93</v>
      </c>
      <c r="C39" s="231"/>
      <c r="D39" s="231"/>
      <c r="E39" s="232"/>
    </row>
    <row r="40" spans="1:18" ht="5.25" customHeight="1" thickBot="1">
      <c r="B40" s="233"/>
      <c r="C40" s="234"/>
      <c r="D40" s="234"/>
      <c r="E40" s="235"/>
    </row>
    <row r="41" spans="1:18" ht="14.25" thickTop="1" thickBot="1">
      <c r="B41" s="250"/>
      <c r="C41" s="250"/>
      <c r="D41" s="250"/>
      <c r="E41" s="250"/>
    </row>
    <row r="42" spans="1:18" ht="14.25" thickTop="1" thickBot="1">
      <c r="B42" s="250"/>
      <c r="C42" s="250"/>
      <c r="D42" s="250"/>
      <c r="E42" s="250"/>
    </row>
    <row r="43" spans="1:18" ht="14.25" thickTop="1" thickBot="1">
      <c r="B43" s="250"/>
      <c r="C43" s="250"/>
      <c r="D43" s="250"/>
      <c r="E43" s="250"/>
    </row>
    <row r="44" spans="1:18" ht="17.25" thickTop="1" thickBot="1">
      <c r="B44" s="251"/>
      <c r="C44" s="251"/>
      <c r="D44" s="251"/>
      <c r="E44" s="251"/>
    </row>
    <row r="45" spans="1:18" ht="14.25" thickTop="1" thickBot="1">
      <c r="B45" s="248"/>
      <c r="C45" s="248"/>
      <c r="D45" s="248"/>
      <c r="E45" s="249"/>
    </row>
    <row r="46" spans="1:18" ht="14.25" thickTop="1" thickBot="1">
      <c r="B46" s="248"/>
      <c r="C46" s="248"/>
      <c r="D46" s="248"/>
      <c r="E46" s="249"/>
    </row>
    <row r="47" spans="1:18" ht="14.25" thickTop="1" thickBot="1">
      <c r="B47" s="247"/>
      <c r="C47" s="248"/>
      <c r="D47" s="248"/>
      <c r="E47" s="249"/>
    </row>
    <row r="48" spans="1:18" ht="13.5" thickTop="1"/>
  </sheetData>
  <sheetProtection password="A667" sheet="1" objects="1" scenarios="1" selectLockedCells="1"/>
  <mergeCells count="46">
    <mergeCell ref="C6:E6"/>
    <mergeCell ref="B1:E1"/>
    <mergeCell ref="B2:E2"/>
    <mergeCell ref="D3:E3"/>
    <mergeCell ref="C4:E4"/>
    <mergeCell ref="C5:E5"/>
    <mergeCell ref="C18:E18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1:E31"/>
    <mergeCell ref="C32:E32"/>
    <mergeCell ref="C33:E33"/>
    <mergeCell ref="C34:E34"/>
    <mergeCell ref="B35:B36"/>
    <mergeCell ref="C35:E36"/>
    <mergeCell ref="B44:E44"/>
    <mergeCell ref="B45:E45"/>
    <mergeCell ref="B46:E46"/>
    <mergeCell ref="B47:E47"/>
    <mergeCell ref="B37:E37"/>
    <mergeCell ref="B38:E38"/>
    <mergeCell ref="B39:E40"/>
    <mergeCell ref="B41:E41"/>
    <mergeCell ref="B42:E42"/>
    <mergeCell ref="B43:E43"/>
  </mergeCells>
  <conditionalFormatting sqref="G6:G34">
    <cfRule type="cellIs" dxfId="9" priority="3" operator="equal">
      <formula>"ERROR"</formula>
    </cfRule>
  </conditionalFormatting>
  <conditionalFormatting sqref="G6:G34">
    <cfRule type="cellIs" dxfId="8" priority="2" operator="equal">
      <formula>"ERROR"</formula>
    </cfRule>
  </conditionalFormatting>
  <conditionalFormatting sqref="G6:G34">
    <cfRule type="cellIs" dxfId="7" priority="1" operator="equal">
      <formula>"ERROR"</formula>
    </cfRule>
  </conditionalFormatting>
  <dataValidations count="1">
    <dataValidation type="list" allowBlank="1" showDropDown="1" showInputMessage="1" showErrorMessage="1" errorTitle="ALERTA" error="ESTE BUS NO PERTENECE A ESTE OPERARIO O NO EXISTE" sqref="H6:J34">
      <formula1>$B$5:$B$34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12</vt:i4>
      </vt:variant>
    </vt:vector>
  </HeadingPairs>
  <TitlesOfParts>
    <vt:vector size="33" baseType="lpstr">
      <vt:lpstr>DARSENAS</vt:lpstr>
      <vt:lpstr>KM</vt:lpstr>
      <vt:lpstr>GASOIL</vt:lpstr>
      <vt:lpstr>borrador KM</vt:lpstr>
      <vt:lpstr>PARTE TRABAJO GASOIL</vt:lpstr>
      <vt:lpstr>LIMP CARLOS</vt:lpstr>
      <vt:lpstr>OTRO CON BEIS</vt:lpstr>
      <vt:lpstr>LIMP BEIS</vt:lpstr>
      <vt:lpstr>OTRO CON CARLOS</vt:lpstr>
      <vt:lpstr>GOLPES</vt:lpstr>
      <vt:lpstr>1 SOLO LIMPIEZA</vt:lpstr>
      <vt:lpstr>BARRAS TECHOS Y LUNAS</vt:lpstr>
      <vt:lpstr>REGISTRO GOLPES</vt:lpstr>
      <vt:lpstr>EN PRACTICAS</vt:lpstr>
      <vt:lpstr>LIMPIEZA LUNAS MES</vt:lpstr>
      <vt:lpstr>LIMPIEZA LUNAS</vt:lpstr>
      <vt:lpstr>DESINF CARLOS </vt:lpstr>
      <vt:lpstr>DESINF BEIS</vt:lpstr>
      <vt:lpstr>LIMPIEZA RAMPAS MANUALES</vt:lpstr>
      <vt:lpstr>MAQUINA OZONO</vt:lpstr>
      <vt:lpstr>DARSENAS COLORINCHOS</vt:lpstr>
      <vt:lpstr>'1 SOLO LIMPIEZA'!Área_de_impresión</vt:lpstr>
      <vt:lpstr>'BARRAS TECHOS Y LUNAS'!Área_de_impresión</vt:lpstr>
      <vt:lpstr>DARSENAS!Área_de_impresión</vt:lpstr>
      <vt:lpstr>'DARSENAS COLORINCHOS'!Área_de_impresión</vt:lpstr>
      <vt:lpstr>'EN PRACTICAS'!Área_de_impresión</vt:lpstr>
      <vt:lpstr>GOLPES!Área_de_impresión</vt:lpstr>
      <vt:lpstr>KM!Área_de_impresión</vt:lpstr>
      <vt:lpstr>'LIMP BEIS'!Área_de_impresión</vt:lpstr>
      <vt:lpstr>'LIMP CARLOS'!Área_de_impresión</vt:lpstr>
      <vt:lpstr>'OTRO CON BEIS'!Área_de_impresión</vt:lpstr>
      <vt:lpstr>'OTRO CON CARLOS'!Área_de_impresión</vt:lpstr>
      <vt:lpstr>'PARTE TRABAJO GASOIL'!Área_de_impresión</vt:lpstr>
    </vt:vector>
  </TitlesOfParts>
  <Company>------------------------------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tralusa</dc:creator>
  <cp:lastModifiedBy>INSPECTORES</cp:lastModifiedBy>
  <cp:lastPrinted>2024-10-17T20:29:23Z</cp:lastPrinted>
  <dcterms:created xsi:type="dcterms:W3CDTF">2018-03-26T04:49:59Z</dcterms:created>
  <dcterms:modified xsi:type="dcterms:W3CDTF">2024-10-17T20:29:33Z</dcterms:modified>
</cp:coreProperties>
</file>